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24" windowWidth="15456" windowHeight="11640" activeTab="0"/>
  </bookViews>
  <sheets>
    <sheet name="Master VCD" sheetId="1" r:id="rId1"/>
    <sheet name="Explanatory notes" sheetId="2" r:id="rId2"/>
    <sheet name="Comments" sheetId="3" r:id="rId3"/>
    <sheet name="Volume calc" sheetId="4" r:id="rId4"/>
    <sheet name="lithologic units" sheetId="5" r:id="rId5"/>
    <sheet name="Sheet1" sheetId="6" r:id="rId6"/>
  </sheets>
  <definedNames>
    <definedName name="_xlnm.Print_Area" localSheetId="0">'Master VCD'!$A$1:$AK$163</definedName>
    <definedName name="_xlnm.Print_Area" localSheetId="3">'Volume calc'!$BE$1:$BY$23</definedName>
  </definedNames>
  <calcPr fullCalcOnLoad="1"/>
</workbook>
</file>

<file path=xl/sharedStrings.xml><?xml version="1.0" encoding="utf-8"?>
<sst xmlns="http://schemas.openxmlformats.org/spreadsheetml/2006/main" count="1685" uniqueCount="611">
  <si>
    <t>Orthopyroxene</t>
  </si>
  <si>
    <t>Clinopyroxene</t>
  </si>
  <si>
    <t>Plagioclase</t>
  </si>
  <si>
    <t xml:space="preserve">describes the morphology (aspect ratios) of porphyroclasts (1-4) and </t>
  </si>
  <si>
    <t>Core thickness</t>
  </si>
  <si>
    <t>UNIT I</t>
  </si>
  <si>
    <t>UNIT II</t>
  </si>
  <si>
    <t>UNIT III</t>
  </si>
  <si>
    <t>UNIT IV</t>
  </si>
  <si>
    <t>83</t>
  </si>
  <si>
    <t>150</t>
  </si>
  <si>
    <t>34</t>
  </si>
  <si>
    <t>45</t>
  </si>
  <si>
    <t>98</t>
  </si>
  <si>
    <t>microgabbro</t>
  </si>
  <si>
    <t>altered dunite w/ altered gabbroic intrusion (0.5 cm) branching and anastomosing</t>
  </si>
  <si>
    <t>6R</t>
  </si>
  <si>
    <t>0-8</t>
  </si>
  <si>
    <t>8-12</t>
  </si>
  <si>
    <t>totally altered gabbro?</t>
  </si>
  <si>
    <t>altered dunite wi/ spinel trains at Piece 7 &amp; 9</t>
  </si>
  <si>
    <t>serpentinite (dunite?)</t>
  </si>
  <si>
    <t>pebbles of dunites</t>
  </si>
  <si>
    <t>BAG, brown amphibole 0.1-0.5 cm, 55%</t>
  </si>
  <si>
    <t>microgabbro, amphibole &lt;0.1 cm, 10%</t>
  </si>
  <si>
    <t>BAG, coarse-grained, amphibole 0.5-1 cm, 50%</t>
  </si>
  <si>
    <t>mylonitic altered gabbro</t>
  </si>
  <si>
    <t>altered dunite w/spinel trains, fine-grained gabbro pebble in Piece 11</t>
  </si>
  <si>
    <t>granular</t>
  </si>
  <si>
    <t>weakly foliated</t>
  </si>
  <si>
    <t>foliated</t>
  </si>
  <si>
    <t>strongly foliated</t>
  </si>
  <si>
    <t>pegmatitic</t>
  </si>
  <si>
    <t>Ultramafic Rocks</t>
  </si>
  <si>
    <t>Basalts</t>
  </si>
  <si>
    <t>aphyric (&lt;1%)</t>
  </si>
  <si>
    <t>vesicular (&gt;10%)</t>
  </si>
  <si>
    <t>Gabbros</t>
  </si>
  <si>
    <t>pebble of altered harzburgite</t>
  </si>
  <si>
    <t>pebble of altered dunite?</t>
  </si>
  <si>
    <t>plagioclase impregnated</t>
  </si>
  <si>
    <t>77.5-82</t>
  </si>
  <si>
    <t>82-127</t>
  </si>
  <si>
    <t>127-132</t>
  </si>
  <si>
    <t>132-137</t>
  </si>
  <si>
    <t>137-144</t>
  </si>
  <si>
    <t>144-150</t>
  </si>
  <si>
    <t>11R</t>
  </si>
  <si>
    <t>6-13</t>
  </si>
  <si>
    <t>13-20</t>
  </si>
  <si>
    <t>20-43.5</t>
  </si>
  <si>
    <t>43.5-50</t>
  </si>
  <si>
    <t>50-71</t>
  </si>
  <si>
    <t>71-77</t>
  </si>
  <si>
    <t>77-81</t>
  </si>
  <si>
    <t>81-123</t>
  </si>
  <si>
    <t>12R</t>
  </si>
  <si>
    <t>0-23</t>
  </si>
  <si>
    <t>13R</t>
  </si>
  <si>
    <t>0-10</t>
  </si>
  <si>
    <t>20-27</t>
  </si>
  <si>
    <t>27-32</t>
  </si>
  <si>
    <t>32-38</t>
  </si>
  <si>
    <t>38-42</t>
  </si>
  <si>
    <t>42-62</t>
  </si>
  <si>
    <t>62-68</t>
  </si>
  <si>
    <t>68-92</t>
  </si>
  <si>
    <t>92-97</t>
  </si>
  <si>
    <t>97-103</t>
  </si>
  <si>
    <t>103-108</t>
  </si>
  <si>
    <t>5-8</t>
  </si>
  <si>
    <t>10-13</t>
  </si>
  <si>
    <t>15</t>
  </si>
  <si>
    <t>16-20</t>
  </si>
  <si>
    <t>15-20</t>
  </si>
  <si>
    <t>21</t>
  </si>
  <si>
    <t>22</t>
  </si>
  <si>
    <t>23</t>
  </si>
  <si>
    <t>24-25</t>
  </si>
  <si>
    <t>2/10</t>
  </si>
  <si>
    <t xml:space="preserve"> system with allowances for the limitations of hand sample characterizations</t>
  </si>
  <si>
    <t>in millimeters for the minimum, average, and maximum sizes</t>
  </si>
  <si>
    <t>110-117</t>
  </si>
  <si>
    <t>94.5-110</t>
  </si>
  <si>
    <t>48-94.5</t>
  </si>
  <si>
    <t>43.5-48</t>
  </si>
  <si>
    <t>27-43.5</t>
  </si>
  <si>
    <t>0-16</t>
  </si>
  <si>
    <t>17R</t>
  </si>
  <si>
    <t>5-7</t>
  </si>
  <si>
    <t>9-14</t>
  </si>
  <si>
    <t>15-16</t>
  </si>
  <si>
    <t>19-20</t>
  </si>
  <si>
    <t>&lt;0.2</t>
  </si>
  <si>
    <t>18R</t>
  </si>
  <si>
    <t>0-12</t>
  </si>
  <si>
    <t>12-16</t>
  </si>
  <si>
    <t>16-26</t>
  </si>
  <si>
    <t>Harzburgite (3)</t>
  </si>
  <si>
    <t>Chromitite (4)</t>
  </si>
  <si>
    <t>name</t>
  </si>
  <si>
    <t>Unit number</t>
  </si>
  <si>
    <t>dunite/gabbro</t>
  </si>
  <si>
    <t>harzburgite/dunite</t>
  </si>
  <si>
    <t>gabbro/troctolite/dunite</t>
  </si>
  <si>
    <t>mixture of dunite and gabbro</t>
  </si>
  <si>
    <t>9R</t>
  </si>
  <si>
    <t>3 (oxide)</t>
  </si>
  <si>
    <t>used when sidewall growth has taken place within the dike</t>
  </si>
  <si>
    <t>Section</t>
  </si>
  <si>
    <t>Curated</t>
  </si>
  <si>
    <t xml:space="preserve"> (all less than 10% plagioclase)</t>
  </si>
  <si>
    <t>&gt; 90% cpx, &lt; 40% olivine</t>
  </si>
  <si>
    <t>&gt; 90% opx, &lt; 40% olivine</t>
  </si>
  <si>
    <t>&gt; 10% opx and cpx, &lt; 40% olivine</t>
  </si>
  <si>
    <t>harzburgite cut by a gabbro</t>
  </si>
  <si>
    <t>large spinel in layers</t>
  </si>
  <si>
    <t>only piece 7 is identified, others = serpentinite</t>
  </si>
  <si>
    <t>BAG, 50% brown mineral</t>
  </si>
  <si>
    <t>Dunite (1)</t>
  </si>
  <si>
    <t>Serpentinite (17)</t>
  </si>
  <si>
    <t>dunite (50%) brecciated by gabbroic intrusion (50%)</t>
  </si>
  <si>
    <t>serpentinite dunite - wherlite?</t>
  </si>
  <si>
    <t>serpentinite with  gabbro dikes, totally altered</t>
  </si>
  <si>
    <t>dunite with gabbro intrusion</t>
  </si>
  <si>
    <t>fresh dunite with gabbroic intrusion (brecciated) associated with plag and cpx impregnation in dunite</t>
  </si>
  <si>
    <t>brecciated</t>
  </si>
  <si>
    <t>10+16</t>
  </si>
  <si>
    <t>Preg. UM</t>
  </si>
  <si>
    <t>14/8</t>
  </si>
  <si>
    <t>26-32</t>
  </si>
  <si>
    <t>48-60</t>
  </si>
  <si>
    <t>60-81</t>
  </si>
  <si>
    <t>81-97</t>
  </si>
  <si>
    <t>97-108</t>
  </si>
  <si>
    <t>108-118</t>
  </si>
  <si>
    <t>18-19</t>
  </si>
  <si>
    <t>14-17</t>
  </si>
  <si>
    <t>11-13</t>
  </si>
  <si>
    <t>89.1</t>
  </si>
  <si>
    <t>90</t>
  </si>
  <si>
    <t>99</t>
  </si>
  <si>
    <t>50</t>
  </si>
  <si>
    <t>0.2</t>
  </si>
  <si>
    <t>mixture of gabbro and dunite. Ol crystals are disaggregated to scatter in pl-cpx</t>
  </si>
  <si>
    <t>Lithology by Monique</t>
  </si>
  <si>
    <t>42</t>
  </si>
  <si>
    <t>62</t>
  </si>
  <si>
    <t>68</t>
  </si>
  <si>
    <t>harz/dunite with Pl impregnation</t>
  </si>
  <si>
    <t>Tr. Some cpx with Pl</t>
  </si>
  <si>
    <t>spinel rich dunite</t>
  </si>
  <si>
    <t>92</t>
  </si>
  <si>
    <t>103</t>
  </si>
  <si>
    <t>97</t>
  </si>
  <si>
    <t>17</t>
  </si>
  <si>
    <t>18</t>
  </si>
  <si>
    <t>for parallel sets of dike</t>
  </si>
  <si>
    <t>sharp</t>
  </si>
  <si>
    <t>reaction with host</t>
  </si>
  <si>
    <t>growth on walls</t>
  </si>
  <si>
    <t>diffuse</t>
  </si>
  <si>
    <t>dunite</t>
  </si>
  <si>
    <t>harzburgite</t>
  </si>
  <si>
    <t>harzburgite/lherzolite</t>
  </si>
  <si>
    <t>lherzolite</t>
  </si>
  <si>
    <t>is a measure of the width of the dike perpendicular to the walls</t>
  </si>
  <si>
    <t>is a measure of the length of the dike in the core</t>
  </si>
  <si>
    <t>describes the relationship between different sets of dikes in the same sample</t>
  </si>
  <si>
    <t>interfingering</t>
  </si>
  <si>
    <t>used when the boundary is discrete but not planar</t>
  </si>
  <si>
    <t>rock name</t>
  </si>
  <si>
    <t>no cpx visible</t>
  </si>
  <si>
    <t>some cpx visble (1 or 2 grains)</t>
  </si>
  <si>
    <t>cpx plainly visble (several grains or clusters)</t>
  </si>
  <si>
    <t>&gt; 90% olivine</t>
  </si>
  <si>
    <t>porphyritic</t>
  </si>
  <si>
    <t>seriate</t>
  </si>
  <si>
    <t>poikiolitic</t>
  </si>
  <si>
    <t>glomerocrystic</t>
  </si>
  <si>
    <t>BAG, fine~medium-grained, 50% brown mineral</t>
  </si>
  <si>
    <t>dunite rich in spinel, Piece 9 has two well developed layers of spinel in it. Spinel is as large as 4mm in grain size. Piece 10 also has spinel-rich layers.</t>
  </si>
  <si>
    <t>includes % phenocrysts under mineral categories</t>
  </si>
  <si>
    <t>refers to the modal percentage of the mineral and includes both the fresh and altered parts of</t>
  </si>
  <si>
    <t xml:space="preserve"> the rocks interpreted to be that mineral</t>
  </si>
  <si>
    <t>mylonitic</t>
  </si>
  <si>
    <t>Trns</t>
  </si>
  <si>
    <t>chr/1</t>
  </si>
  <si>
    <t>used when the boundary is discrete and planar</t>
  </si>
  <si>
    <t>used when the boundary is not discrete</t>
  </si>
  <si>
    <t>Depth</t>
  </si>
  <si>
    <t>Leg-Hole</t>
  </si>
  <si>
    <t>Core</t>
  </si>
  <si>
    <t>Piece</t>
  </si>
  <si>
    <t>mbsf</t>
  </si>
  <si>
    <t>%</t>
  </si>
  <si>
    <t>Shape</t>
  </si>
  <si>
    <t>Olivine</t>
  </si>
  <si>
    <t>Spinel</t>
  </si>
  <si>
    <t>thickness</t>
  </si>
  <si>
    <t>length</t>
  </si>
  <si>
    <t>contact</t>
  </si>
  <si>
    <t>dike-dike</t>
  </si>
  <si>
    <t>Texture</t>
  </si>
  <si>
    <t>Lithology</t>
  </si>
  <si>
    <t>coarse granular</t>
  </si>
  <si>
    <t>medium granular</t>
  </si>
  <si>
    <t>porphyroclastic</t>
  </si>
  <si>
    <t>porphyroclastic with elongation</t>
  </si>
  <si>
    <t>equant</t>
  </si>
  <si>
    <t>&lt;1:2</t>
  </si>
  <si>
    <t>Pieces 22 and 23 are pebbles of the same impregnated dunite, but not cut</t>
  </si>
  <si>
    <t>26</t>
  </si>
  <si>
    <t>48</t>
  </si>
  <si>
    <t>60</t>
  </si>
  <si>
    <t>81</t>
  </si>
  <si>
    <t>108</t>
  </si>
  <si>
    <t>118</t>
  </si>
  <si>
    <t>58</t>
  </si>
  <si>
    <t>64</t>
  </si>
  <si>
    <t>15-32</t>
  </si>
  <si>
    <t>32-48</t>
  </si>
  <si>
    <t>48-88</t>
  </si>
  <si>
    <t>88-92</t>
  </si>
  <si>
    <t>92-96</t>
  </si>
  <si>
    <t>4-5</t>
  </si>
  <si>
    <t>7-12</t>
  </si>
  <si>
    <t>13</t>
  </si>
  <si>
    <t>14</t>
  </si>
  <si>
    <t>MBIO</t>
  </si>
  <si>
    <t>1?</t>
  </si>
  <si>
    <t>8R</t>
  </si>
  <si>
    <t>0-3</t>
  </si>
  <si>
    <t>3-22</t>
  </si>
  <si>
    <t>22-26</t>
  </si>
  <si>
    <t>26-34</t>
  </si>
  <si>
    <t>34-38</t>
  </si>
  <si>
    <t>38-46</t>
  </si>
  <si>
    <t>46-61.5</t>
  </si>
  <si>
    <t>61.5-65</t>
  </si>
  <si>
    <t>65-88</t>
  </si>
  <si>
    <t>2-5</t>
  </si>
  <si>
    <t>10-12</t>
  </si>
  <si>
    <t>14-15</t>
  </si>
  <si>
    <t>10</t>
  </si>
  <si>
    <t>&lt;0.1</t>
  </si>
  <si>
    <t>oxide</t>
  </si>
  <si>
    <t>0.1-0.3</t>
  </si>
  <si>
    <t>0.1-0.2</t>
  </si>
  <si>
    <t>0.1-0.5</t>
  </si>
  <si>
    <t>Gabbroic rocks</t>
  </si>
  <si>
    <t>Piece thickness</t>
  </si>
  <si>
    <t>Others</t>
  </si>
  <si>
    <t>Visual Core Description Summary for ODP Site 209-1271B</t>
  </si>
  <si>
    <t>1271B</t>
  </si>
  <si>
    <t>1R</t>
  </si>
  <si>
    <t>0-17</t>
  </si>
  <si>
    <t>1-2</t>
  </si>
  <si>
    <t>17-22.5</t>
  </si>
  <si>
    <t>22.5-26</t>
  </si>
  <si>
    <t>36-41</t>
  </si>
  <si>
    <t>57.5-64</t>
  </si>
  <si>
    <t>altered dunite</t>
  </si>
  <si>
    <t>altered gabbro?</t>
  </si>
  <si>
    <t>subequant</t>
  </si>
  <si>
    <t>1:2 to 1:3</t>
  </si>
  <si>
    <t>tabular</t>
  </si>
  <si>
    <t>1:3 to 1:5</t>
  </si>
  <si>
    <t>elongate</t>
  </si>
  <si>
    <t>&gt; 1:5</t>
  </si>
  <si>
    <t>parallel</t>
  </si>
  <si>
    <t>crossing sets</t>
  </si>
  <si>
    <t>mesh</t>
  </si>
  <si>
    <t>for two sets of dikes that corss and specify angle</t>
  </si>
  <si>
    <t>used when 3 or more sets interact</t>
  </si>
  <si>
    <t>altered serpentinite?</t>
  </si>
  <si>
    <t>altered dunite pebble, partly brecciated</t>
  </si>
  <si>
    <t>Gabbroic dike at top of Piece 1 (0.5cm+), sp-rich dunite (altered)</t>
  </si>
  <si>
    <t>includes % phenocrysts and vesicles</t>
  </si>
  <si>
    <t>shape described in comments</t>
  </si>
  <si>
    <t>attitude of dikes relative to host fabric as either paralell (0) or transverse (1)</t>
  </si>
  <si>
    <t>Segregations/Dikes</t>
  </si>
  <si>
    <t xml:space="preserve">describes the character of the contact between the segregation/dike and the host rock </t>
  </si>
  <si>
    <t>(all length measures are in centimeters)</t>
  </si>
  <si>
    <t>Y(1) / N(0) indicates that spinel is present in linear arrays</t>
  </si>
  <si>
    <t>Avg. size</t>
  </si>
  <si>
    <t>min.</t>
  </si>
  <si>
    <t>max.</t>
  </si>
  <si>
    <t>6-8</t>
  </si>
  <si>
    <t>10-18</t>
  </si>
  <si>
    <t>19</t>
  </si>
  <si>
    <t>20-23</t>
  </si>
  <si>
    <t>20-34</t>
  </si>
  <si>
    <t>34-45</t>
  </si>
  <si>
    <t>45-98</t>
  </si>
  <si>
    <t>98-100</t>
  </si>
  <si>
    <t>100-128</t>
  </si>
  <si>
    <t>98.8</t>
  </si>
  <si>
    <t>35</t>
  </si>
  <si>
    <t>all dunites are impregnated and similar to dunites 19R1 and 19R2</t>
  </si>
  <si>
    <t>Microgabbro (15)</t>
  </si>
  <si>
    <t>Altered Gabbro (14)</t>
  </si>
  <si>
    <t>Dunite/Harz (2)</t>
  </si>
  <si>
    <t>10-17</t>
  </si>
  <si>
    <t>17-20</t>
  </si>
  <si>
    <t>20-39</t>
  </si>
  <si>
    <t>39-47</t>
  </si>
  <si>
    <t>47-67</t>
  </si>
  <si>
    <t>67-71</t>
  </si>
  <si>
    <t>71-77.5</t>
  </si>
  <si>
    <t>&lt;0.5</t>
  </si>
  <si>
    <t>BAG, amphibole 40%, 0.2-1.4cm, deformed, oxides associated w/ amphibole</t>
  </si>
  <si>
    <t>gabbroic intrusions (0.5cm thick)</t>
  </si>
  <si>
    <t>brecciated gabbro/dunite? Microgabbro?. Dunites fragmented into pieces &lt;1 cm</t>
  </si>
  <si>
    <t>altered dunite; piece 6 is brecciated by gabbroic intrusion</t>
  </si>
  <si>
    <t>altered dunite, large spinel at 54 cm (4 mm in size)</t>
  </si>
  <si>
    <t>5</t>
  </si>
  <si>
    <t>6</t>
  </si>
  <si>
    <t>19R</t>
  </si>
  <si>
    <t>10-50</t>
  </si>
  <si>
    <t>brecciated serpentinitzed dunite</t>
  </si>
  <si>
    <t>92-99</t>
  </si>
  <si>
    <t>0-2</t>
  </si>
  <si>
    <t>spinel-rich in some part; some plagioclase impregnation</t>
  </si>
  <si>
    <t>0-25</t>
  </si>
  <si>
    <t>35-75</t>
  </si>
  <si>
    <t>BAG brecciated by quartz bein; brown amphibole 40-57%</t>
  </si>
  <si>
    <t>altered dunite impregnated (whitish part w/ grey serp), gabbroic dikes (branching) (0.5 cm thick)</t>
  </si>
  <si>
    <t>95-98</t>
  </si>
  <si>
    <t>altered duntie, plagioclase impregnated at 78-85 cm. Spinel layer in piece 14</t>
  </si>
  <si>
    <t xml:space="preserve">contact between dunite and gabbro. Dunite is impregnated </t>
  </si>
  <si>
    <t>75-62</t>
  </si>
  <si>
    <t>Dunite impregnated (6)</t>
  </si>
  <si>
    <t>sheared</t>
  </si>
  <si>
    <t>BAG, gneissic, brown amphibole up to 60%</t>
  </si>
  <si>
    <t>BAG amph up to 40% &lt;0.1 cm</t>
  </si>
  <si>
    <t>pegmatitic gabbro with brown amph 10%, Plgg 0.5-4 cm</t>
  </si>
  <si>
    <t>Piece 11 has a concentration of spinel (1 layer)</t>
  </si>
  <si>
    <t>numerous parallel veins</t>
  </si>
  <si>
    <t>Total</t>
  </si>
  <si>
    <t>30-70</t>
  </si>
  <si>
    <t>Dunite</t>
  </si>
  <si>
    <t>Dunite/harzburgite</t>
  </si>
  <si>
    <t>Harzburgite</t>
  </si>
  <si>
    <t>Chromite</t>
  </si>
  <si>
    <t>D/H impregnated</t>
  </si>
  <si>
    <t>Brecciated</t>
  </si>
  <si>
    <t>Gabbro/Microgabbro</t>
  </si>
  <si>
    <t>1R1</t>
  </si>
  <si>
    <t>2R1</t>
  </si>
  <si>
    <t>3R1</t>
  </si>
  <si>
    <t>4R1</t>
  </si>
  <si>
    <t>5R1</t>
  </si>
  <si>
    <t>6R1</t>
  </si>
  <si>
    <t>7R1</t>
  </si>
  <si>
    <t>8R1</t>
  </si>
  <si>
    <t>9R1</t>
  </si>
  <si>
    <t>10R1</t>
  </si>
  <si>
    <t>11R1</t>
  </si>
  <si>
    <t>12R1</t>
  </si>
  <si>
    <t>13R1</t>
  </si>
  <si>
    <t>14R1</t>
  </si>
  <si>
    <t>15R1</t>
  </si>
  <si>
    <t>16R1</t>
  </si>
  <si>
    <t>17R1</t>
  </si>
  <si>
    <t>18R1</t>
  </si>
  <si>
    <t>19R1</t>
  </si>
  <si>
    <t>20R1</t>
  </si>
  <si>
    <t>dunite impregnated with plagioclase</t>
  </si>
  <si>
    <t>120-134.5</t>
  </si>
  <si>
    <t>117-120</t>
  </si>
  <si>
    <t>really small grains</t>
  </si>
  <si>
    <t>geometry</t>
  </si>
  <si>
    <t>name of rock based on modal proportions relying mostly on the IUGS classification</t>
  </si>
  <si>
    <t>amphibolite</t>
  </si>
  <si>
    <t>Amphibolite. Spinel-rich band (0.5 cm) at top</t>
  </si>
  <si>
    <t>amphibolite (45% amphibole)</t>
  </si>
  <si>
    <t>14/1</t>
  </si>
  <si>
    <t>serpentinized harzburgite</t>
  </si>
  <si>
    <t>Piece 21 has a spinel-rich band</t>
  </si>
  <si>
    <t>plg and cpx impregnation along olivine and spinel grain boundaries, with a filling netweork of microfractures. Percentage impregnation varies with pieces and is irregurarly distributed.</t>
  </si>
  <si>
    <t>greater amount of impregnation in pieces 3-6; dunite impregnated with cpx and plag</t>
  </si>
  <si>
    <t>93</t>
  </si>
  <si>
    <t>2-8</t>
  </si>
  <si>
    <t>90-93</t>
  </si>
  <si>
    <t>altered dunite w/ gabbroic intrusions or plagioclase-rich patches</t>
  </si>
  <si>
    <t>Harz impregnated (7)</t>
  </si>
  <si>
    <t>Dun/Harz highly impregnated (8)</t>
  </si>
  <si>
    <t>Breccia (9)</t>
  </si>
  <si>
    <t>BAG (12)</t>
  </si>
  <si>
    <t>Gabbro (13)</t>
  </si>
  <si>
    <t>altered amphibole gabbro?</t>
  </si>
  <si>
    <t>15R</t>
  </si>
  <si>
    <t>0-5</t>
  </si>
  <si>
    <t>5-9</t>
  </si>
  <si>
    <t>9-12</t>
  </si>
  <si>
    <t>12-17</t>
  </si>
  <si>
    <t>17-69</t>
  </si>
  <si>
    <t>sheared mixture of gabbro and dunite</t>
  </si>
  <si>
    <t>BAG, deformed, brown mineral 15% 0.1-0.7 cm, plag (now +qz?), medium grained</t>
  </si>
  <si>
    <t>gabbro with &gt; 10% olivine</t>
  </si>
  <si>
    <t>gabbro with &gt; 10% opx</t>
  </si>
  <si>
    <t>% confidence</t>
  </si>
  <si>
    <t>top</t>
  </si>
  <si>
    <t>bottom</t>
  </si>
  <si>
    <t>gabbronorite with &gt; 10% olivine</t>
  </si>
  <si>
    <t>5/7</t>
  </si>
  <si>
    <t>4R</t>
  </si>
  <si>
    <t>4-9</t>
  </si>
  <si>
    <t>9-19</t>
  </si>
  <si>
    <t>19-26</t>
  </si>
  <si>
    <t>26-33</t>
  </si>
  <si>
    <t>33-48</t>
  </si>
  <si>
    <t>48-56</t>
  </si>
  <si>
    <t>56-63</t>
  </si>
  <si>
    <t>63-68</t>
  </si>
  <si>
    <t>68-74</t>
  </si>
  <si>
    <t>3-4</t>
  </si>
  <si>
    <t>7-9</t>
  </si>
  <si>
    <t>5R</t>
  </si>
  <si>
    <t>4-10</t>
  </si>
  <si>
    <t>10-30</t>
  </si>
  <si>
    <t>33-70</t>
  </si>
  <si>
    <t>3-5</t>
  </si>
  <si>
    <t>6-11</t>
  </si>
  <si>
    <t>tr</t>
  </si>
  <si>
    <t>pebbles</t>
  </si>
  <si>
    <t>60?</t>
  </si>
  <si>
    <t>opx uniformly distributed but rather concentrated at one side</t>
  </si>
  <si>
    <t>badly altered</t>
  </si>
  <si>
    <t>ty</t>
  </si>
  <si>
    <t>Wehrlite &amp; Troctolite (8)</t>
  </si>
  <si>
    <t>Wehrlite &amp; Troctolite</t>
  </si>
  <si>
    <t>D impregnated (&lt;15%)</t>
  </si>
  <si>
    <t>altered microgabbro</t>
  </si>
  <si>
    <t>impregnated dunite</t>
  </si>
  <si>
    <t>impregnated D/H</t>
  </si>
  <si>
    <t>1/16</t>
  </si>
  <si>
    <t>pebbles w/ dunite and sheared mixture of gabbro and dunite</t>
  </si>
  <si>
    <t>5-14</t>
  </si>
  <si>
    <t>10/1</t>
  </si>
  <si>
    <t>12-27</t>
  </si>
  <si>
    <t>27-56</t>
  </si>
  <si>
    <t>BAG, brown mineral 40%, 0.5-1.0 cm</t>
  </si>
  <si>
    <t>BAG, brown mineral 50%, 0.5-1.5 cm</t>
  </si>
  <si>
    <t>5 (oxide)</t>
  </si>
  <si>
    <t>some large spinel in Piece 9</t>
  </si>
  <si>
    <t>Describes the hand sample texture of the rock. Three types of rocks are delineated.</t>
  </si>
  <si>
    <t>Peridotites</t>
  </si>
  <si>
    <t>gabbro</t>
  </si>
  <si>
    <t>olivine gabbro</t>
  </si>
  <si>
    <t>gabbronorite</t>
  </si>
  <si>
    <t>olivine gabbronorite</t>
  </si>
  <si>
    <t>anorthosite</t>
  </si>
  <si>
    <t>with mineralogical and textural modifiers</t>
  </si>
  <si>
    <t>&gt; 10% plagioclase and cpx</t>
  </si>
  <si>
    <t>Totally altered</t>
  </si>
  <si>
    <t>serpentinite</t>
  </si>
  <si>
    <t>altered gabbro</t>
  </si>
  <si>
    <t>no igneous relicts</t>
  </si>
  <si>
    <t>Comments</t>
  </si>
  <si>
    <t>used when the host has been modified by the dike</t>
  </si>
  <si>
    <t>&gt; 90% plagioclase</t>
  </si>
  <si>
    <t>troctolite</t>
  </si>
  <si>
    <t>&gt; 10% plagioclase and olivine</t>
  </si>
  <si>
    <t>clinopyroxenite</t>
  </si>
  <si>
    <t>orthopyroxenite</t>
  </si>
  <si>
    <t>websterite</t>
  </si>
  <si>
    <t>wehrlite</t>
  </si>
  <si>
    <t>cpx and &gt; 40% olivine</t>
  </si>
  <si>
    <t>BAG, 50% brown mineral, huge amphibole</t>
  </si>
  <si>
    <t>100</t>
  </si>
  <si>
    <t>128</t>
  </si>
  <si>
    <t>1-6</t>
  </si>
  <si>
    <t>6-10</t>
  </si>
  <si>
    <t>10-14</t>
  </si>
  <si>
    <t>14-19.5</t>
  </si>
  <si>
    <t>10R</t>
  </si>
  <si>
    <t>same as pieces 15-20, one large opx, possibly some harzburgite but totally serpentinized except 1 opx in piece 25</t>
  </si>
  <si>
    <t>1/10</t>
  </si>
  <si>
    <t>&gt;90</t>
  </si>
  <si>
    <t>opx may be underestimated (altered)</t>
  </si>
  <si>
    <t>pebbles of serpentinite</t>
  </si>
  <si>
    <t>surpentinite</t>
  </si>
  <si>
    <t>Pieces 6 &amp; 8 =pebbles</t>
  </si>
  <si>
    <t>brown amphibole gabbro, Piece 11: serp.</t>
  </si>
  <si>
    <t>Mixture of dunite and gabbro?</t>
  </si>
  <si>
    <t>dunite with small harz layer impregrated w/ brown amphibole gabbro leading to breccia in same place (pieces 16-19)</t>
  </si>
  <si>
    <t>harz/dunite with gabbroic impregnation</t>
  </si>
  <si>
    <t>2-23</t>
  </si>
  <si>
    <t>1-3</t>
  </si>
  <si>
    <t>11-20</t>
  </si>
  <si>
    <t>0</t>
  </si>
  <si>
    <t>27</t>
  </si>
  <si>
    <t>32</t>
  </si>
  <si>
    <t>chromitite/1</t>
  </si>
  <si>
    <t>38</t>
  </si>
  <si>
    <t>cumulous chromitite</t>
  </si>
  <si>
    <t>12-15</t>
  </si>
  <si>
    <t>Gabbro with olivine xenocrysts(? Some are in equilibrium but are all?). Poikiolitic cpx enclose olivine.</t>
  </si>
  <si>
    <t>troctolite (based on thin section)</t>
  </si>
  <si>
    <t>Dunite impregnated with gabbro material. Anastamosing gabbro dikelets. Plagioclase-rich patch including Pl-poor patch. Gabbroic dike in Piece 8A and B (5 mm tichk)</t>
  </si>
  <si>
    <t>Impregnated dunite with interstial gabbro</t>
  </si>
  <si>
    <t>amphibolite with dunite xenoliths</t>
  </si>
  <si>
    <t>olivine-rich with clinpyroxene and plagioclase (based on thin-section description)</t>
  </si>
  <si>
    <t>7R</t>
  </si>
  <si>
    <t>11-15</t>
  </si>
  <si>
    <t>the habit of igneous (original) grains (5-8)</t>
  </si>
  <si>
    <t>(note that more than one can apply)</t>
  </si>
  <si>
    <t>euhedral</t>
  </si>
  <si>
    <t>subhedral</t>
  </si>
  <si>
    <t>anhedral</t>
  </si>
  <si>
    <t>interstitial</t>
  </si>
  <si>
    <t>Minerals</t>
  </si>
  <si>
    <t>size</t>
  </si>
  <si>
    <t>shape</t>
  </si>
  <si>
    <t>trains</t>
  </si>
  <si>
    <t>pebbles of microgabbro and altered dunite (similar to Piece 4)</t>
  </si>
  <si>
    <t>5-6</t>
  </si>
  <si>
    <t>3</t>
  </si>
  <si>
    <t>4</t>
  </si>
  <si>
    <t>7</t>
  </si>
  <si>
    <t>&lt;1</t>
  </si>
  <si>
    <t>altered harzburgite</t>
  </si>
  <si>
    <t>8</t>
  </si>
  <si>
    <t>9</t>
  </si>
  <si>
    <t>41-57.5</t>
  </si>
  <si>
    <t>8-10</t>
  </si>
  <si>
    <t>10?</t>
  </si>
  <si>
    <t>11</t>
  </si>
  <si>
    <t>2R</t>
  </si>
  <si>
    <t>0-4</t>
  </si>
  <si>
    <t>1</t>
  </si>
  <si>
    <t>2</t>
  </si>
  <si>
    <t>2-3</t>
  </si>
  <si>
    <t>4-16.5</t>
  </si>
  <si>
    <t>16.5-17.5</t>
  </si>
  <si>
    <t>3R</t>
  </si>
  <si>
    <t>0-6</t>
  </si>
  <si>
    <t>6-9</t>
  </si>
  <si>
    <t>9-13</t>
  </si>
  <si>
    <t>13-17</t>
  </si>
  <si>
    <t>17-22</t>
  </si>
  <si>
    <t>22-27</t>
  </si>
  <si>
    <t>27-31</t>
  </si>
  <si>
    <t>31-34</t>
  </si>
  <si>
    <t>34-40</t>
  </si>
  <si>
    <t>40-47</t>
  </si>
  <si>
    <t>47-55</t>
  </si>
  <si>
    <t>55-74</t>
  </si>
  <si>
    <t>74-81.5</t>
  </si>
  <si>
    <t>81.5-100</t>
  </si>
  <si>
    <t>100-108</t>
  </si>
  <si>
    <t>26-36</t>
  </si>
  <si>
    <t>14R</t>
  </si>
  <si>
    <t>4-20</t>
  </si>
  <si>
    <t>20-25</t>
  </si>
  <si>
    <t>25-30</t>
  </si>
  <si>
    <t>30-34</t>
  </si>
  <si>
    <t>34-44</t>
  </si>
  <si>
    <t>44-49.5</t>
  </si>
  <si>
    <t>49.5-71</t>
  </si>
  <si>
    <t>2-4</t>
  </si>
  <si>
    <t>8-9</t>
  </si>
  <si>
    <t>0.05-0.3</t>
  </si>
  <si>
    <t>&lt;0.05</t>
  </si>
  <si>
    <t>troctolite, subhedral olivines in plagioclase matrix, cumulus texture, some large plag (0.5cm)</t>
  </si>
  <si>
    <t>brecciated serpentinite</t>
  </si>
  <si>
    <t>10-11</t>
  </si>
  <si>
    <t>12</t>
  </si>
  <si>
    <t>13-15</t>
  </si>
  <si>
    <t>16</t>
  </si>
  <si>
    <t>17-19</t>
  </si>
  <si>
    <t>20</t>
  </si>
  <si>
    <t>BAG</t>
  </si>
  <si>
    <t>16R</t>
  </si>
  <si>
    <t>0-9</t>
  </si>
  <si>
    <t>9-16</t>
  </si>
  <si>
    <t>16-24</t>
  </si>
  <si>
    <t>24-27</t>
  </si>
  <si>
    <t>27-30</t>
  </si>
  <si>
    <t>30-36</t>
  </si>
  <si>
    <t>50-58</t>
  </si>
  <si>
    <t>58-64</t>
  </si>
  <si>
    <t>64-83</t>
  </si>
  <si>
    <t>83-95</t>
  </si>
  <si>
    <t>95-103</t>
  </si>
  <si>
    <t>103-150</t>
  </si>
  <si>
    <t>3-8</t>
  </si>
  <si>
    <t>11-12</t>
  </si>
  <si>
    <t>13-14</t>
  </si>
  <si>
    <t>16-23</t>
  </si>
  <si>
    <t>95</t>
  </si>
  <si>
    <t>mud</t>
  </si>
  <si>
    <t>1-22</t>
  </si>
  <si>
    <t>94.10</t>
  </si>
  <si>
    <t>95.6</t>
  </si>
  <si>
    <t>0.5</t>
  </si>
  <si>
    <t>1.5</t>
  </si>
  <si>
    <t>0.3</t>
  </si>
  <si>
    <t>same as core 19R1 but greater amount of impregnation for Piece 1</t>
  </si>
  <si>
    <t>20R</t>
  </si>
  <si>
    <t>1-20</t>
  </si>
  <si>
    <t>1-5</t>
  </si>
  <si>
    <t>top (cm)</t>
  </si>
  <si>
    <t>bottom (cm)</t>
  </si>
  <si>
    <t>spinel-rich altered dunite, spinel as large as 2 mm</t>
  </si>
  <si>
    <t>brown amphibole gabbro, deformed to be fine grained</t>
  </si>
  <si>
    <t>spinel-rich altered dunite w/ plagioclase patch (altered)</t>
  </si>
  <si>
    <t>brown amphibole gabbro, coarse-grained, brown amphibole-like mineral 47%, 0.7-3.5 cm, oxide 3%</t>
  </si>
  <si>
    <t>brown amphibole gabbro, 5% brown amphibole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</si>
</sst>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000000"/>
    <numFmt numFmtId="168" formatCode="0.0000000000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Tms Rmn"/>
      <family val="0"/>
    </font>
    <font>
      <b/>
      <sz val="12"/>
      <name val="Tms Rmn"/>
      <family val="0"/>
    </font>
    <font>
      <sz val="12"/>
      <name val="Tms Rmn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 textRotation="90"/>
    </xf>
    <xf numFmtId="49" fontId="0" fillId="0" borderId="4" xfId="0" applyNumberFormat="1" applyFont="1" applyFill="1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0" borderId="4" xfId="0" applyFill="1" applyBorder="1" applyAlignment="1">
      <alignment horizontal="center" textRotation="90"/>
    </xf>
    <xf numFmtId="0" fontId="0" fillId="0" borderId="6" xfId="0" applyFill="1" applyBorder="1" applyAlignment="1">
      <alignment horizontal="center" textRotation="90"/>
    </xf>
    <xf numFmtId="0" fontId="0" fillId="0" borderId="5" xfId="0" applyFont="1" applyFill="1" applyBorder="1" applyAlignment="1">
      <alignment horizontal="center" textRotation="9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4" fillId="0" borderId="0" xfId="0" applyFont="1" applyFill="1" applyAlignment="1">
      <alignment horizontal="left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4" xfId="0" applyNumberFormat="1" applyFont="1" applyFill="1" applyBorder="1" applyAlignment="1">
      <alignment horizontal="center" textRotation="90"/>
    </xf>
    <xf numFmtId="49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7" xfId="0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6" xfId="0" applyNumberFormat="1" applyBorder="1" applyAlignment="1">
      <alignment horizontal="center"/>
    </xf>
    <xf numFmtId="49" fontId="0" fillId="0" borderId="5" xfId="0" applyNumberFormat="1" applyBorder="1" applyAlignment="1">
      <alignment wrapText="1"/>
    </xf>
    <xf numFmtId="49" fontId="0" fillId="0" borderId="4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9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 wrapText="1"/>
    </xf>
    <xf numFmtId="49" fontId="0" fillId="0" borderId="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" fontId="0" fillId="0" borderId="7" xfId="0" applyNumberFormat="1" applyBorder="1" applyAlignment="1">
      <alignment wrapText="1"/>
    </xf>
    <xf numFmtId="49" fontId="0" fillId="0" borderId="7" xfId="0" applyNumberFormat="1" applyBorder="1" applyAlignment="1">
      <alignment horizontal="left" wrapText="1"/>
    </xf>
    <xf numFmtId="49" fontId="0" fillId="0" borderId="0" xfId="0" applyNumberFormat="1" applyBorder="1" applyAlignment="1">
      <alignment wrapText="1"/>
    </xf>
    <xf numFmtId="0" fontId="0" fillId="0" borderId="4" xfId="0" applyFont="1" applyFill="1" applyBorder="1" applyAlignment="1">
      <alignment textRotation="90" wrapText="1"/>
    </xf>
    <xf numFmtId="0" fontId="0" fillId="0" borderId="4" xfId="0" applyFont="1" applyFill="1" applyBorder="1" applyAlignment="1">
      <alignment horizontal="center" textRotation="90" wrapText="1"/>
    </xf>
    <xf numFmtId="49" fontId="0" fillId="0" borderId="4" xfId="0" applyNumberFormat="1" applyFont="1" applyFill="1" applyBorder="1" applyAlignment="1">
      <alignment horizontal="center" textRotation="90" wrapText="1"/>
    </xf>
    <xf numFmtId="164" fontId="0" fillId="0" borderId="4" xfId="0" applyNumberFormat="1" applyFont="1" applyFill="1" applyBorder="1" applyAlignment="1">
      <alignment horizontal="center" textRotation="90" wrapText="1"/>
    </xf>
    <xf numFmtId="0" fontId="0" fillId="0" borderId="0" xfId="0" applyAlignment="1">
      <alignment textRotation="90" wrapText="1"/>
    </xf>
    <xf numFmtId="0" fontId="0" fillId="2" borderId="16" xfId="0" applyFill="1" applyBorder="1" applyAlignment="1">
      <alignment textRotation="90" wrapText="1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1" fontId="0" fillId="0" borderId="5" xfId="0" applyNumberFormat="1" applyFont="1" applyFill="1" applyBorder="1" applyAlignment="1">
      <alignment horizontal="center" textRotation="90" wrapText="1"/>
    </xf>
    <xf numFmtId="1" fontId="0" fillId="0" borderId="7" xfId="0" applyNumberFormat="1" applyBorder="1" applyAlignment="1">
      <alignment horizontal="center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49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164" fontId="0" fillId="3" borderId="0" xfId="0" applyNumberFormat="1" applyFill="1" applyAlignment="1">
      <alignment/>
    </xf>
    <xf numFmtId="0" fontId="0" fillId="3" borderId="17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49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164" fontId="0" fillId="4" borderId="0" xfId="0" applyNumberFormat="1" applyFill="1" applyAlignment="1">
      <alignment/>
    </xf>
    <xf numFmtId="164" fontId="0" fillId="4" borderId="17" xfId="0" applyNumberFormat="1" applyFill="1" applyBorder="1" applyAlignment="1">
      <alignment/>
    </xf>
    <xf numFmtId="0" fontId="0" fillId="4" borderId="17" xfId="0" applyFill="1" applyBorder="1" applyAlignment="1">
      <alignment/>
    </xf>
    <xf numFmtId="1" fontId="0" fillId="4" borderId="7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164" fontId="0" fillId="4" borderId="4" xfId="0" applyNumberFormat="1" applyFill="1" applyBorder="1" applyAlignment="1">
      <alignment/>
    </xf>
    <xf numFmtId="164" fontId="0" fillId="4" borderId="26" xfId="0" applyNumberFormat="1" applyFill="1" applyBorder="1" applyAlignment="1">
      <alignment/>
    </xf>
    <xf numFmtId="0" fontId="0" fillId="4" borderId="26" xfId="0" applyFill="1" applyBorder="1" applyAlignment="1">
      <alignment/>
    </xf>
    <xf numFmtId="2" fontId="0" fillId="4" borderId="0" xfId="0" applyNumberFormat="1" applyFill="1" applyAlignment="1">
      <alignment horizontal="center"/>
    </xf>
    <xf numFmtId="2" fontId="0" fillId="4" borderId="6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4" fontId="0" fillId="3" borderId="4" xfId="0" applyNumberFormat="1" applyFill="1" applyBorder="1" applyAlignment="1">
      <alignment/>
    </xf>
    <xf numFmtId="0" fontId="0" fillId="3" borderId="26" xfId="0" applyFill="1" applyBorder="1" applyAlignment="1">
      <alignment/>
    </xf>
    <xf numFmtId="164" fontId="0" fillId="3" borderId="26" xfId="0" applyNumberFormat="1" applyFill="1" applyBorder="1" applyAlignment="1">
      <alignment/>
    </xf>
    <xf numFmtId="164" fontId="0" fillId="3" borderId="17" xfId="0" applyNumberFormat="1" applyFill="1" applyBorder="1" applyAlignment="1">
      <alignment/>
    </xf>
    <xf numFmtId="2" fontId="0" fillId="3" borderId="11" xfId="0" applyNumberForma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49" fontId="0" fillId="4" borderId="20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49" fontId="0" fillId="4" borderId="24" xfId="0" applyNumberFormat="1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5" borderId="4" xfId="0" applyFill="1" applyBorder="1" applyAlignment="1">
      <alignment horizontal="center"/>
    </xf>
    <xf numFmtId="49" fontId="0" fillId="5" borderId="4" xfId="0" applyNumberForma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164" fontId="0" fillId="5" borderId="4" xfId="0" applyNumberFormat="1" applyFill="1" applyBorder="1" applyAlignment="1">
      <alignment/>
    </xf>
    <xf numFmtId="0" fontId="0" fillId="5" borderId="26" xfId="0" applyFill="1" applyBorder="1" applyAlignment="1">
      <alignment/>
    </xf>
    <xf numFmtId="0" fontId="0" fillId="5" borderId="9" xfId="0" applyFill="1" applyBorder="1" applyAlignment="1">
      <alignment/>
    </xf>
    <xf numFmtId="49" fontId="0" fillId="5" borderId="9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164" fontId="0" fillId="5" borderId="9" xfId="0" applyNumberFormat="1" applyFill="1" applyBorder="1" applyAlignment="1">
      <alignment/>
    </xf>
    <xf numFmtId="0" fontId="0" fillId="5" borderId="28" xfId="0" applyFill="1" applyBorder="1" applyAlignment="1">
      <alignment/>
    </xf>
    <xf numFmtId="0" fontId="0" fillId="5" borderId="0" xfId="0" applyFill="1" applyBorder="1" applyAlignment="1">
      <alignment/>
    </xf>
    <xf numFmtId="49" fontId="0" fillId="5" borderId="0" xfId="0" applyNumberForma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164" fontId="0" fillId="5" borderId="0" xfId="0" applyNumberFormat="1" applyFill="1" applyAlignment="1">
      <alignment/>
    </xf>
    <xf numFmtId="0" fontId="0" fillId="5" borderId="17" xfId="0" applyFill="1" applyBorder="1" applyAlignment="1">
      <alignment/>
    </xf>
    <xf numFmtId="0" fontId="0" fillId="5" borderId="0" xfId="0" applyFill="1" applyAlignment="1">
      <alignment/>
    </xf>
    <xf numFmtId="164" fontId="0" fillId="5" borderId="17" xfId="0" applyNumberFormat="1" applyFill="1" applyBorder="1" applyAlignment="1">
      <alignment/>
    </xf>
    <xf numFmtId="49" fontId="0" fillId="5" borderId="20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164" fontId="0" fillId="5" borderId="26" xfId="0" applyNumberFormat="1" applyFill="1" applyBorder="1" applyAlignment="1">
      <alignment/>
    </xf>
    <xf numFmtId="0" fontId="0" fillId="3" borderId="9" xfId="0" applyFill="1" applyBorder="1" applyAlignment="1">
      <alignment/>
    </xf>
    <xf numFmtId="49" fontId="0" fillId="3" borderId="9" xfId="0" applyNumberForma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4" fontId="0" fillId="3" borderId="9" xfId="0" applyNumberFormat="1" applyFill="1" applyBorder="1" applyAlignment="1">
      <alignment/>
    </xf>
    <xf numFmtId="0" fontId="0" fillId="3" borderId="28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5" borderId="24" xfId="0" applyNumberFormat="1" applyFill="1" applyBorder="1" applyAlignment="1">
      <alignment horizontal="center"/>
    </xf>
    <xf numFmtId="49" fontId="0" fillId="5" borderId="29" xfId="0" applyNumberFormat="1" applyFill="1" applyBorder="1" applyAlignment="1">
      <alignment horizontal="center"/>
    </xf>
    <xf numFmtId="164" fontId="0" fillId="5" borderId="28" xfId="0" applyNumberFormat="1" applyFill="1" applyBorder="1" applyAlignment="1">
      <alignment/>
    </xf>
    <xf numFmtId="49" fontId="0" fillId="5" borderId="3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49" fontId="0" fillId="5" borderId="3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6" xfId="0" applyBorder="1" applyAlignment="1">
      <alignment textRotation="90" wrapText="1"/>
    </xf>
    <xf numFmtId="164" fontId="0" fillId="0" borderId="17" xfId="0" applyNumberFormat="1" applyBorder="1" applyAlignment="1">
      <alignment/>
    </xf>
    <xf numFmtId="49" fontId="0" fillId="0" borderId="17" xfId="0" applyNumberFormat="1" applyBorder="1" applyAlignment="1">
      <alignment/>
    </xf>
    <xf numFmtId="164" fontId="0" fillId="5" borderId="22" xfId="0" applyNumberFormat="1" applyFill="1" applyBorder="1" applyAlignment="1">
      <alignment/>
    </xf>
    <xf numFmtId="164" fontId="0" fillId="5" borderId="0" xfId="0" applyNumberFormat="1" applyFill="1" applyBorder="1" applyAlignment="1">
      <alignment/>
    </xf>
    <xf numFmtId="164" fontId="0" fillId="5" borderId="31" xfId="0" applyNumberFormat="1" applyFill="1" applyBorder="1" applyAlignment="1">
      <alignment/>
    </xf>
    <xf numFmtId="164" fontId="0" fillId="5" borderId="32" xfId="0" applyNumberFormat="1" applyFill="1" applyBorder="1" applyAlignment="1">
      <alignment/>
    </xf>
    <xf numFmtId="164" fontId="0" fillId="5" borderId="33" xfId="0" applyNumberFormat="1" applyFill="1" applyBorder="1" applyAlignment="1">
      <alignment/>
    </xf>
    <xf numFmtId="164" fontId="0" fillId="3" borderId="22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4" borderId="22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0" fontId="0" fillId="0" borderId="34" xfId="0" applyBorder="1" applyAlignment="1">
      <alignment textRotation="90" wrapText="1"/>
    </xf>
    <xf numFmtId="0" fontId="0" fillId="0" borderId="35" xfId="0" applyBorder="1" applyAlignment="1">
      <alignment textRotation="90" wrapText="1"/>
    </xf>
    <xf numFmtId="0" fontId="0" fillId="0" borderId="36" xfId="0" applyBorder="1" applyAlignment="1">
      <alignment textRotation="90" wrapText="1"/>
    </xf>
    <xf numFmtId="164" fontId="0" fillId="4" borderId="21" xfId="0" applyNumberFormat="1" applyFill="1" applyBorder="1" applyAlignment="1">
      <alignment/>
    </xf>
    <xf numFmtId="0" fontId="0" fillId="5" borderId="22" xfId="0" applyFill="1" applyBorder="1" applyAlignment="1">
      <alignment/>
    </xf>
    <xf numFmtId="164" fontId="0" fillId="3" borderId="21" xfId="0" applyNumberFormat="1" applyFill="1" applyBorder="1" applyAlignment="1">
      <alignment/>
    </xf>
    <xf numFmtId="0" fontId="0" fillId="5" borderId="32" xfId="0" applyFill="1" applyBorder="1" applyAlignment="1">
      <alignment/>
    </xf>
    <xf numFmtId="164" fontId="0" fillId="5" borderId="21" xfId="0" applyNumberFormat="1" applyFill="1" applyBorder="1" applyAlignment="1">
      <alignment/>
    </xf>
    <xf numFmtId="0" fontId="0" fillId="0" borderId="34" xfId="0" applyFill="1" applyBorder="1" applyAlignment="1">
      <alignment textRotation="90" wrapText="1"/>
    </xf>
    <xf numFmtId="164" fontId="0" fillId="0" borderId="0" xfId="0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0" fontId="0" fillId="0" borderId="0" xfId="0" applyBorder="1" applyAlignment="1">
      <alignment textRotation="90" wrapText="1"/>
    </xf>
    <xf numFmtId="0" fontId="0" fillId="0" borderId="16" xfId="0" applyFill="1" applyBorder="1" applyAlignment="1">
      <alignment textRotation="90" wrapText="1"/>
    </xf>
    <xf numFmtId="164" fontId="0" fillId="0" borderId="0" xfId="0" applyNumberFormat="1" applyFill="1" applyBorder="1" applyAlignment="1">
      <alignment horizontal="right"/>
    </xf>
    <xf numFmtId="0" fontId="0" fillId="0" borderId="22" xfId="0" applyBorder="1" applyAlignment="1">
      <alignment/>
    </xf>
    <xf numFmtId="164" fontId="0" fillId="0" borderId="22" xfId="0" applyNumberFormat="1" applyBorder="1" applyAlignment="1">
      <alignment/>
    </xf>
    <xf numFmtId="0" fontId="0" fillId="2" borderId="34" xfId="0" applyFill="1" applyBorder="1" applyAlignment="1">
      <alignment textRotation="90" wrapText="1"/>
    </xf>
    <xf numFmtId="164" fontId="0" fillId="2" borderId="34" xfId="0" applyNumberFormat="1" applyFill="1" applyBorder="1" applyAlignment="1">
      <alignment/>
    </xf>
    <xf numFmtId="164" fontId="0" fillId="2" borderId="35" xfId="0" applyNumberFormat="1" applyFill="1" applyBorder="1" applyAlignment="1">
      <alignment/>
    </xf>
    <xf numFmtId="164" fontId="0" fillId="2" borderId="22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36" xfId="0" applyNumberFormat="1" applyFill="1" applyBorder="1" applyAlignment="1">
      <alignment/>
    </xf>
    <xf numFmtId="164" fontId="0" fillId="2" borderId="2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4" fontId="0" fillId="2" borderId="0" xfId="0" applyNumberFormat="1" applyFill="1" applyAlignment="1">
      <alignment/>
    </xf>
    <xf numFmtId="164" fontId="0" fillId="2" borderId="17" xfId="0" applyNumberFormat="1" applyFill="1" applyBorder="1" applyAlignment="1">
      <alignment/>
    </xf>
    <xf numFmtId="0" fontId="0" fillId="2" borderId="17" xfId="0" applyFill="1" applyBorder="1" applyAlignment="1">
      <alignment/>
    </xf>
    <xf numFmtId="1" fontId="0" fillId="2" borderId="7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64" fontId="0" fillId="2" borderId="4" xfId="0" applyNumberFormat="1" applyFill="1" applyBorder="1" applyAlignment="1">
      <alignment/>
    </xf>
    <xf numFmtId="164" fontId="0" fillId="2" borderId="26" xfId="0" applyNumberFormat="1" applyFill="1" applyBorder="1" applyAlignment="1">
      <alignment/>
    </xf>
    <xf numFmtId="0" fontId="0" fillId="2" borderId="26" xfId="0" applyFill="1" applyBorder="1" applyAlignment="1">
      <alignment/>
    </xf>
    <xf numFmtId="2" fontId="0" fillId="2" borderId="0" xfId="0" applyNumberFormat="1" applyFill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0" fontId="0" fillId="0" borderId="37" xfId="0" applyBorder="1" applyAlignment="1">
      <alignment textRotation="90" wrapText="1"/>
    </xf>
    <xf numFmtId="0" fontId="0" fillId="0" borderId="37" xfId="0" applyFill="1" applyBorder="1" applyAlignment="1">
      <alignment textRotation="90" wrapText="1"/>
    </xf>
    <xf numFmtId="0" fontId="0" fillId="0" borderId="38" xfId="0" applyFill="1" applyBorder="1" applyAlignment="1">
      <alignment textRotation="90" wrapText="1"/>
    </xf>
    <xf numFmtId="164" fontId="0" fillId="0" borderId="0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5" xfId="0" applyBorder="1" applyAlignment="1">
      <alignment horizontal="left"/>
    </xf>
    <xf numFmtId="164" fontId="0" fillId="2" borderId="7" xfId="0" applyNumberForma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49" fontId="0" fillId="3" borderId="20" xfId="0" applyNumberFormat="1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 textRotation="90"/>
    </xf>
    <xf numFmtId="49" fontId="0" fillId="0" borderId="1" xfId="0" applyNumberFormat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textRotation="90"/>
    </xf>
    <xf numFmtId="164" fontId="0" fillId="2" borderId="16" xfId="0" applyNumberFormat="1" applyFill="1" applyBorder="1" applyAlignment="1">
      <alignment/>
    </xf>
    <xf numFmtId="164" fontId="0" fillId="2" borderId="34" xfId="0" applyNumberFormat="1" applyFill="1" applyBorder="1" applyAlignment="1">
      <alignment horizontal="right"/>
    </xf>
    <xf numFmtId="2" fontId="0" fillId="2" borderId="35" xfId="0" applyNumberFormat="1" applyFill="1" applyBorder="1" applyAlignment="1">
      <alignment/>
    </xf>
    <xf numFmtId="164" fontId="0" fillId="4" borderId="22" xfId="0" applyNumberFormat="1" applyFill="1" applyBorder="1" applyAlignment="1">
      <alignment horizontal="right"/>
    </xf>
    <xf numFmtId="2" fontId="0" fillId="4" borderId="0" xfId="0" applyNumberFormat="1" applyFill="1" applyBorder="1" applyAlignment="1">
      <alignment/>
    </xf>
    <xf numFmtId="2" fontId="0" fillId="4" borderId="21" xfId="0" applyNumberFormat="1" applyFill="1" applyBorder="1" applyAlignment="1">
      <alignment/>
    </xf>
    <xf numFmtId="164" fontId="0" fillId="3" borderId="22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0" fillId="3" borderId="21" xfId="0" applyNumberFormat="1" applyFill="1" applyBorder="1" applyAlignment="1">
      <alignment/>
    </xf>
    <xf numFmtId="164" fontId="0" fillId="5" borderId="31" xfId="0" applyNumberFormat="1" applyFill="1" applyBorder="1" applyAlignment="1">
      <alignment horizontal="right"/>
    </xf>
    <xf numFmtId="2" fontId="0" fillId="5" borderId="32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5" borderId="39" xfId="0" applyNumberFormat="1" applyFill="1" applyBorder="1" applyAlignment="1">
      <alignment/>
    </xf>
    <xf numFmtId="0" fontId="0" fillId="4" borderId="40" xfId="0" applyFill="1" applyBorder="1" applyAlignment="1">
      <alignment/>
    </xf>
    <xf numFmtId="49" fontId="0" fillId="3" borderId="24" xfId="0" applyNumberFormat="1" applyFill="1" applyBorder="1" applyAlignment="1">
      <alignment horizontal="center"/>
    </xf>
    <xf numFmtId="2" fontId="0" fillId="2" borderId="36" xfId="0" applyNumberFormat="1" applyFill="1" applyBorder="1" applyAlignment="1">
      <alignment/>
    </xf>
    <xf numFmtId="2" fontId="0" fillId="5" borderId="33" xfId="0" applyNumberFormat="1" applyFill="1" applyBorder="1" applyAlignment="1">
      <alignment/>
    </xf>
    <xf numFmtId="0" fontId="0" fillId="6" borderId="9" xfId="0" applyFill="1" applyBorder="1" applyAlignment="1">
      <alignment/>
    </xf>
    <xf numFmtId="0" fontId="0" fillId="6" borderId="9" xfId="0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164" fontId="0" fillId="6" borderId="9" xfId="0" applyNumberFormat="1" applyFill="1" applyBorder="1" applyAlignment="1">
      <alignment horizontal="center"/>
    </xf>
    <xf numFmtId="49" fontId="0" fillId="6" borderId="10" xfId="0" applyNumberFormat="1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0" fontId="0" fillId="6" borderId="12" xfId="0" applyFill="1" applyBorder="1" applyAlignment="1">
      <alignment wrapText="1"/>
    </xf>
    <xf numFmtId="1" fontId="0" fillId="6" borderId="9" xfId="0" applyNumberForma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49" fontId="0" fillId="6" borderId="0" xfId="0" applyNumberFormat="1" applyFill="1" applyAlignment="1">
      <alignment horizontal="center"/>
    </xf>
    <xf numFmtId="2" fontId="0" fillId="6" borderId="11" xfId="0" applyNumberFormat="1" applyFill="1" applyBorder="1" applyAlignment="1">
      <alignment horizontal="center"/>
    </xf>
    <xf numFmtId="49" fontId="0" fillId="6" borderId="8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6" borderId="7" xfId="0" applyNumberFormat="1" applyFill="1" applyBorder="1" applyAlignment="1">
      <alignment horizontal="center"/>
    </xf>
    <xf numFmtId="49" fontId="0" fillId="6" borderId="0" xfId="0" applyNumberFormat="1" applyFont="1" applyFill="1" applyBorder="1" applyAlignment="1">
      <alignment horizontal="center"/>
    </xf>
    <xf numFmtId="49" fontId="0" fillId="6" borderId="11" xfId="0" applyNumberFormat="1" applyFill="1" applyBorder="1" applyAlignment="1">
      <alignment horizontal="center"/>
    </xf>
    <xf numFmtId="49" fontId="0" fillId="6" borderId="0" xfId="0" applyNumberFormat="1" applyFont="1" applyFill="1" applyAlignment="1">
      <alignment horizontal="center"/>
    </xf>
    <xf numFmtId="0" fontId="0" fillId="6" borderId="7" xfId="0" applyFill="1" applyBorder="1" applyAlignment="1">
      <alignment wrapText="1"/>
    </xf>
    <xf numFmtId="0" fontId="0" fillId="6" borderId="4" xfId="0" applyFill="1" applyBorder="1" applyAlignment="1">
      <alignment/>
    </xf>
    <xf numFmtId="0" fontId="0" fillId="6" borderId="4" xfId="0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0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49" fontId="0" fillId="6" borderId="5" xfId="0" applyNumberFormat="1" applyFill="1" applyBorder="1" applyAlignment="1">
      <alignment horizontal="center"/>
    </xf>
    <xf numFmtId="0" fontId="0" fillId="6" borderId="5" xfId="0" applyFill="1" applyBorder="1" applyAlignment="1">
      <alignment wrapText="1"/>
    </xf>
    <xf numFmtId="1" fontId="0" fillId="6" borderId="4" xfId="0" applyNumberFormat="1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6" borderId="0" xfId="0" applyFont="1" applyFill="1" applyAlignment="1">
      <alignment horizontal="center"/>
    </xf>
    <xf numFmtId="1" fontId="0" fillId="6" borderId="0" xfId="0" applyNumberFormat="1" applyFill="1" applyAlignment="1">
      <alignment horizontal="center"/>
    </xf>
    <xf numFmtId="49" fontId="0" fillId="4" borderId="8" xfId="0" applyNumberFormat="1" applyFont="1" applyFill="1" applyBorder="1" applyAlignment="1">
      <alignment horizontal="center"/>
    </xf>
    <xf numFmtId="49" fontId="0" fillId="4" borderId="7" xfId="0" applyNumberFormat="1" applyFill="1" applyBorder="1" applyAlignment="1">
      <alignment horizontal="center"/>
    </xf>
    <xf numFmtId="49" fontId="0" fillId="4" borderId="0" xfId="0" applyNumberFormat="1" applyFon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49" fontId="0" fillId="4" borderId="0" xfId="0" applyNumberFormat="1" applyFont="1" applyFill="1" applyAlignment="1">
      <alignment horizontal="center"/>
    </xf>
    <xf numFmtId="49" fontId="0" fillId="4" borderId="7" xfId="0" applyNumberFormat="1" applyFill="1" applyBorder="1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4" xfId="0" applyNumberFormat="1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3"/>
  <sheetViews>
    <sheetView tabSelected="1" zoomScaleSheetLayoutView="100" workbookViewId="0" topLeftCell="A1">
      <selection activeCell="A3" sqref="A3"/>
    </sheetView>
  </sheetViews>
  <sheetFormatPr defaultColWidth="9.00390625" defaultRowHeight="12"/>
  <cols>
    <col min="1" max="1" width="8.375" style="0" customWidth="1"/>
    <col min="2" max="3" width="4.00390625" style="2" customWidth="1"/>
    <col min="4" max="4" width="7.50390625" style="36" bestFit="1" customWidth="1"/>
    <col min="5" max="6" width="7.625" style="42" bestFit="1" customWidth="1"/>
    <col min="7" max="7" width="7.625" style="36" bestFit="1" customWidth="1"/>
    <col min="8" max="8" width="6.00390625" style="2" customWidth="1"/>
    <col min="9" max="9" width="4.625" style="55" customWidth="1"/>
    <col min="10" max="10" width="4.625" style="54" customWidth="1"/>
    <col min="11" max="11" width="4.625" style="51" customWidth="1"/>
    <col min="12" max="13" width="4.625" style="54" customWidth="1"/>
    <col min="14" max="14" width="4.625" style="59" customWidth="1"/>
    <col min="15" max="15" width="4.625" style="70" customWidth="1"/>
    <col min="16" max="18" width="4.625" style="2" customWidth="1"/>
    <col min="19" max="19" width="4.625" style="40" customWidth="1"/>
    <col min="20" max="20" width="4.625" style="2" customWidth="1"/>
    <col min="21" max="21" width="4.625" style="51" customWidth="1"/>
    <col min="22" max="23" width="4.625" style="54" customWidth="1"/>
    <col min="24" max="24" width="4.625" style="59" customWidth="1"/>
    <col min="25" max="25" width="4.625" style="54" customWidth="1"/>
    <col min="26" max="26" width="4.625" style="64" customWidth="1"/>
    <col min="27" max="28" width="4.625" style="54" customWidth="1"/>
    <col min="29" max="29" width="4.625" style="59" customWidth="1"/>
    <col min="30" max="30" width="4.625" style="54" customWidth="1"/>
    <col min="31" max="32" width="4.625" style="51" customWidth="1"/>
    <col min="33" max="34" width="4.625" style="54" customWidth="1"/>
    <col min="35" max="35" width="4.625" style="59" customWidth="1"/>
    <col min="36" max="36" width="4.625" style="51" customWidth="1"/>
    <col min="37" max="37" width="34.00390625" style="68" customWidth="1"/>
    <col min="38" max="38" width="7.625" style="37" customWidth="1"/>
    <col min="39" max="39" width="11.50390625" style="0" customWidth="1"/>
    <col min="40" max="40" width="29.875" style="0" customWidth="1"/>
    <col min="41" max="41" width="7.875" style="0" customWidth="1"/>
    <col min="42" max="16384" width="11.50390625" style="0" customWidth="1"/>
  </cols>
  <sheetData>
    <row r="1" ht="18">
      <c r="A1" s="1" t="s">
        <v>253</v>
      </c>
    </row>
    <row r="3" spans="1:34" ht="11.25">
      <c r="A3" t="s">
        <v>283</v>
      </c>
      <c r="Q3" s="34"/>
      <c r="AH3" s="34"/>
    </row>
    <row r="4" spans="1:38" s="3" customFormat="1" ht="12">
      <c r="A4" s="6" t="s">
        <v>33</v>
      </c>
      <c r="B4" s="4"/>
      <c r="C4" s="4"/>
      <c r="D4" s="8" t="s">
        <v>190</v>
      </c>
      <c r="E4" s="43"/>
      <c r="F4" s="43"/>
      <c r="G4" s="8"/>
      <c r="H4" s="7" t="s">
        <v>190</v>
      </c>
      <c r="I4" s="301"/>
      <c r="J4" s="5"/>
      <c r="K4" s="10"/>
      <c r="L4" s="11" t="s">
        <v>197</v>
      </c>
      <c r="M4" s="11"/>
      <c r="N4" s="41"/>
      <c r="O4" s="12"/>
      <c r="P4" s="11"/>
      <c r="Q4" s="9"/>
      <c r="R4" s="11" t="s">
        <v>0</v>
      </c>
      <c r="S4" s="41"/>
      <c r="T4" s="11"/>
      <c r="U4" s="10"/>
      <c r="V4" s="11"/>
      <c r="W4" s="11" t="s">
        <v>1</v>
      </c>
      <c r="X4" s="41"/>
      <c r="Y4" s="11"/>
      <c r="Z4" s="298"/>
      <c r="AA4" s="11"/>
      <c r="AB4" s="11" t="s">
        <v>198</v>
      </c>
      <c r="AC4" s="41"/>
      <c r="AD4" s="11"/>
      <c r="AE4" s="10"/>
      <c r="AF4" s="10"/>
      <c r="AG4" s="11" t="s">
        <v>2</v>
      </c>
      <c r="AH4" s="5"/>
      <c r="AI4" s="41"/>
      <c r="AJ4" s="69"/>
      <c r="AK4" s="75"/>
      <c r="AL4" s="38"/>
    </row>
    <row r="5" spans="1:38" s="3" customFormat="1" ht="60">
      <c r="A5" s="13" t="s">
        <v>191</v>
      </c>
      <c r="B5" s="14" t="s">
        <v>192</v>
      </c>
      <c r="C5" s="14" t="s">
        <v>109</v>
      </c>
      <c r="D5" s="15" t="s">
        <v>110</v>
      </c>
      <c r="E5" s="44" t="s">
        <v>604</v>
      </c>
      <c r="F5" s="44" t="s">
        <v>605</v>
      </c>
      <c r="G5" s="15" t="s">
        <v>193</v>
      </c>
      <c r="H5" s="14" t="s">
        <v>194</v>
      </c>
      <c r="I5" s="302" t="s">
        <v>204</v>
      </c>
      <c r="J5" s="14" t="s">
        <v>171</v>
      </c>
      <c r="K5" s="16" t="s">
        <v>195</v>
      </c>
      <c r="L5" s="17" t="s">
        <v>286</v>
      </c>
      <c r="M5" s="17" t="s">
        <v>285</v>
      </c>
      <c r="N5" s="14" t="s">
        <v>287</v>
      </c>
      <c r="O5" s="18" t="s">
        <v>196</v>
      </c>
      <c r="P5" s="17" t="s">
        <v>195</v>
      </c>
      <c r="Q5" s="17" t="s">
        <v>286</v>
      </c>
      <c r="R5" s="17" t="s">
        <v>285</v>
      </c>
      <c r="S5" s="14" t="s">
        <v>287</v>
      </c>
      <c r="T5" s="17" t="s">
        <v>196</v>
      </c>
      <c r="U5" s="16" t="s">
        <v>195</v>
      </c>
      <c r="V5" s="17" t="s">
        <v>286</v>
      </c>
      <c r="W5" s="17" t="s">
        <v>285</v>
      </c>
      <c r="X5" s="14" t="s">
        <v>287</v>
      </c>
      <c r="Y5" s="17" t="s">
        <v>196</v>
      </c>
      <c r="Z5" s="299" t="s">
        <v>195</v>
      </c>
      <c r="AA5" s="17" t="s">
        <v>286</v>
      </c>
      <c r="AB5" s="17" t="s">
        <v>285</v>
      </c>
      <c r="AC5" s="14" t="s">
        <v>287</v>
      </c>
      <c r="AD5" s="17" t="s">
        <v>196</v>
      </c>
      <c r="AE5" s="16" t="s">
        <v>186</v>
      </c>
      <c r="AF5" s="16" t="s">
        <v>195</v>
      </c>
      <c r="AG5" s="17" t="s">
        <v>286</v>
      </c>
      <c r="AH5" s="17" t="s">
        <v>285</v>
      </c>
      <c r="AI5" s="14" t="s">
        <v>287</v>
      </c>
      <c r="AJ5" s="19" t="s">
        <v>203</v>
      </c>
      <c r="AK5" s="76" t="s">
        <v>460</v>
      </c>
      <c r="AL5" s="39" t="s">
        <v>402</v>
      </c>
    </row>
    <row r="6" spans="1:37" ht="21.75" customHeight="1">
      <c r="A6" t="s">
        <v>254</v>
      </c>
      <c r="B6" s="2" t="s">
        <v>255</v>
      </c>
      <c r="C6" s="2">
        <v>1</v>
      </c>
      <c r="D6" s="36" t="s">
        <v>256</v>
      </c>
      <c r="E6" s="42">
        <v>0</v>
      </c>
      <c r="F6" s="42">
        <v>17</v>
      </c>
      <c r="G6" s="36" t="s">
        <v>257</v>
      </c>
      <c r="H6" s="2">
        <v>0</v>
      </c>
      <c r="I6" s="293">
        <v>1</v>
      </c>
      <c r="P6" s="72"/>
      <c r="U6" s="50"/>
      <c r="Z6" s="300"/>
      <c r="AE6" s="50"/>
      <c r="AJ6" s="50"/>
      <c r="AK6" s="68" t="s">
        <v>457</v>
      </c>
    </row>
    <row r="7" spans="4:37" ht="21.75" customHeight="1">
      <c r="D7" s="36" t="s">
        <v>258</v>
      </c>
      <c r="E7" s="42">
        <v>17</v>
      </c>
      <c r="F7" s="42">
        <v>22.5</v>
      </c>
      <c r="G7" s="36" t="s">
        <v>519</v>
      </c>
      <c r="H7" s="2">
        <f aca="true" t="shared" si="0" ref="H7:H12">H$6+E7/100</f>
        <v>0.17</v>
      </c>
      <c r="I7" s="290">
        <v>1</v>
      </c>
      <c r="P7" s="54"/>
      <c r="Z7" s="64">
        <v>2</v>
      </c>
      <c r="AK7" s="68" t="s">
        <v>262</v>
      </c>
    </row>
    <row r="8" spans="4:37" ht="21.75" customHeight="1">
      <c r="D8" s="36" t="s">
        <v>259</v>
      </c>
      <c r="E8" s="42">
        <v>22.5</v>
      </c>
      <c r="F8" s="42">
        <v>26</v>
      </c>
      <c r="G8" s="36" t="s">
        <v>520</v>
      </c>
      <c r="H8" s="2">
        <f t="shared" si="0"/>
        <v>0.225</v>
      </c>
      <c r="I8" s="290">
        <v>1</v>
      </c>
      <c r="P8" s="54"/>
      <c r="AK8" s="68" t="s">
        <v>275</v>
      </c>
    </row>
    <row r="9" spans="4:37" ht="21.75" customHeight="1">
      <c r="D9" s="36" t="s">
        <v>553</v>
      </c>
      <c r="E9" s="42">
        <v>26</v>
      </c>
      <c r="F9" s="42">
        <v>36</v>
      </c>
      <c r="G9" s="36" t="s">
        <v>518</v>
      </c>
      <c r="H9" s="2">
        <f t="shared" si="0"/>
        <v>0.26</v>
      </c>
      <c r="I9" s="290">
        <v>1</v>
      </c>
      <c r="P9" s="54"/>
      <c r="AK9" s="68" t="s">
        <v>457</v>
      </c>
    </row>
    <row r="10" spans="4:37" ht="21.75" customHeight="1">
      <c r="D10" s="36" t="s">
        <v>260</v>
      </c>
      <c r="E10" s="42">
        <v>36</v>
      </c>
      <c r="F10" s="42">
        <v>41</v>
      </c>
      <c r="G10" s="36" t="s">
        <v>521</v>
      </c>
      <c r="H10" s="2">
        <f t="shared" si="0"/>
        <v>0.36</v>
      </c>
      <c r="I10" s="290">
        <v>2</v>
      </c>
      <c r="K10" s="51">
        <v>80</v>
      </c>
      <c r="P10" s="54">
        <v>20</v>
      </c>
      <c r="Q10" s="2">
        <v>0.1</v>
      </c>
      <c r="R10" s="2">
        <v>0.4</v>
      </c>
      <c r="S10" s="40">
        <v>0.6</v>
      </c>
      <c r="T10" s="2">
        <v>7</v>
      </c>
      <c r="Z10" s="64" t="s">
        <v>522</v>
      </c>
      <c r="AE10" s="51">
        <v>0</v>
      </c>
      <c r="AJ10" s="51">
        <v>1</v>
      </c>
      <c r="AK10" s="68" t="s">
        <v>523</v>
      </c>
    </row>
    <row r="11" spans="4:37" ht="21.75" customHeight="1">
      <c r="D11" s="36" t="s">
        <v>526</v>
      </c>
      <c r="E11" s="42">
        <v>41</v>
      </c>
      <c r="F11" s="42">
        <v>57.5</v>
      </c>
      <c r="G11" s="36" t="s">
        <v>527</v>
      </c>
      <c r="H11" s="2">
        <f t="shared" si="0"/>
        <v>0.41</v>
      </c>
      <c r="I11" s="290">
        <v>10</v>
      </c>
      <c r="P11" s="54"/>
      <c r="AK11" s="68" t="s">
        <v>263</v>
      </c>
    </row>
    <row r="12" spans="1:38" ht="21.75" customHeight="1">
      <c r="A12" s="49"/>
      <c r="B12" s="34"/>
      <c r="C12" s="34"/>
      <c r="D12" s="45" t="s">
        <v>261</v>
      </c>
      <c r="E12" s="46">
        <v>57.5</v>
      </c>
      <c r="F12" s="46">
        <v>64</v>
      </c>
      <c r="G12" s="45" t="s">
        <v>529</v>
      </c>
      <c r="H12" s="53">
        <f t="shared" si="0"/>
        <v>0.575</v>
      </c>
      <c r="I12" s="291">
        <v>1</v>
      </c>
      <c r="J12" s="34"/>
      <c r="K12" s="52">
        <v>99</v>
      </c>
      <c r="L12" s="34"/>
      <c r="M12" s="34"/>
      <c r="N12" s="47"/>
      <c r="O12" s="53"/>
      <c r="P12" s="34" t="s">
        <v>522</v>
      </c>
      <c r="Q12" s="34"/>
      <c r="R12" s="34"/>
      <c r="S12" s="47"/>
      <c r="T12" s="34"/>
      <c r="U12" s="52"/>
      <c r="V12" s="34"/>
      <c r="W12" s="34"/>
      <c r="X12" s="47"/>
      <c r="Y12" s="34"/>
      <c r="Z12" s="65" t="s">
        <v>522</v>
      </c>
      <c r="AA12" s="34"/>
      <c r="AB12" s="34"/>
      <c r="AC12" s="47"/>
      <c r="AD12" s="34"/>
      <c r="AE12" s="52">
        <v>0</v>
      </c>
      <c r="AF12" s="52"/>
      <c r="AG12" s="34"/>
      <c r="AH12" s="34"/>
      <c r="AI12" s="47"/>
      <c r="AJ12" s="52"/>
      <c r="AK12" s="77" t="s">
        <v>262</v>
      </c>
      <c r="AL12" s="48"/>
    </row>
    <row r="13" spans="1:37" ht="21.75" customHeight="1">
      <c r="A13" t="s">
        <v>254</v>
      </c>
      <c r="B13" s="2" t="s">
        <v>530</v>
      </c>
      <c r="C13" s="2">
        <v>1</v>
      </c>
      <c r="D13" s="36" t="s">
        <v>531</v>
      </c>
      <c r="E13" s="42">
        <v>0</v>
      </c>
      <c r="F13" s="42">
        <v>4</v>
      </c>
      <c r="G13" s="36" t="s">
        <v>532</v>
      </c>
      <c r="H13" s="85">
        <v>12</v>
      </c>
      <c r="I13" s="290">
        <v>2</v>
      </c>
      <c r="K13" s="51">
        <v>85</v>
      </c>
      <c r="P13" s="54">
        <v>15</v>
      </c>
      <c r="Q13" s="2">
        <v>0.1</v>
      </c>
      <c r="R13" s="2">
        <v>0.4</v>
      </c>
      <c r="S13" s="40">
        <v>0.5</v>
      </c>
      <c r="T13" s="2">
        <v>7</v>
      </c>
      <c r="Z13" s="64" t="s">
        <v>522</v>
      </c>
      <c r="AK13" s="68" t="s">
        <v>523</v>
      </c>
    </row>
    <row r="14" spans="4:37" ht="21.75" customHeight="1">
      <c r="D14" s="36" t="s">
        <v>535</v>
      </c>
      <c r="E14" s="42">
        <v>4</v>
      </c>
      <c r="F14" s="42">
        <v>16.5</v>
      </c>
      <c r="G14" s="36" t="s">
        <v>534</v>
      </c>
      <c r="H14" s="2">
        <f>H$13+E14/100</f>
        <v>12.04</v>
      </c>
      <c r="I14" s="290">
        <v>1</v>
      </c>
      <c r="K14" s="51">
        <v>99</v>
      </c>
      <c r="P14" s="54"/>
      <c r="Z14" s="64" t="s">
        <v>522</v>
      </c>
      <c r="AK14" s="68" t="s">
        <v>262</v>
      </c>
    </row>
    <row r="15" spans="1:38" ht="22.5">
      <c r="A15" s="49"/>
      <c r="B15" s="34"/>
      <c r="C15" s="34"/>
      <c r="D15" s="45" t="s">
        <v>536</v>
      </c>
      <c r="E15" s="46">
        <v>16.5</v>
      </c>
      <c r="F15" s="46">
        <v>17.5</v>
      </c>
      <c r="G15" s="45" t="s">
        <v>519</v>
      </c>
      <c r="H15" s="53">
        <f>H$13+E15/100</f>
        <v>12.165</v>
      </c>
      <c r="I15" s="291">
        <v>1</v>
      </c>
      <c r="J15" s="34"/>
      <c r="K15" s="52">
        <v>90</v>
      </c>
      <c r="L15" s="34"/>
      <c r="M15" s="34"/>
      <c r="N15" s="47"/>
      <c r="O15" s="53"/>
      <c r="P15" s="34"/>
      <c r="Q15" s="34"/>
      <c r="R15" s="34"/>
      <c r="S15" s="47"/>
      <c r="T15" s="34"/>
      <c r="U15" s="52"/>
      <c r="V15" s="34"/>
      <c r="W15" s="34"/>
      <c r="X15" s="47"/>
      <c r="Y15" s="34"/>
      <c r="Z15" s="65">
        <v>10</v>
      </c>
      <c r="AA15" s="34"/>
      <c r="AB15" s="34"/>
      <c r="AC15" s="47"/>
      <c r="AD15" s="34"/>
      <c r="AE15" s="52"/>
      <c r="AF15" s="52"/>
      <c r="AG15" s="34"/>
      <c r="AH15" s="34"/>
      <c r="AI15" s="47"/>
      <c r="AJ15" s="52"/>
      <c r="AK15" s="77" t="s">
        <v>606</v>
      </c>
      <c r="AL15" s="48"/>
    </row>
    <row r="16" spans="1:37" ht="21" customHeight="1">
      <c r="A16" t="s">
        <v>254</v>
      </c>
      <c r="B16" s="2" t="s">
        <v>537</v>
      </c>
      <c r="C16" s="2">
        <v>1</v>
      </c>
      <c r="D16" s="36" t="s">
        <v>538</v>
      </c>
      <c r="E16" s="42">
        <v>0</v>
      </c>
      <c r="F16" s="42">
        <v>6</v>
      </c>
      <c r="G16" s="36" t="s">
        <v>532</v>
      </c>
      <c r="H16" s="70">
        <v>17</v>
      </c>
      <c r="I16" s="289">
        <v>1</v>
      </c>
      <c r="P16" s="54"/>
      <c r="Z16" s="64">
        <v>2</v>
      </c>
      <c r="AK16" s="68" t="s">
        <v>276</v>
      </c>
    </row>
    <row r="17" spans="4:37" ht="21.75" customHeight="1">
      <c r="D17" s="36" t="s">
        <v>539</v>
      </c>
      <c r="E17" s="42">
        <v>6</v>
      </c>
      <c r="F17" s="42">
        <v>9</v>
      </c>
      <c r="G17" s="36" t="s">
        <v>533</v>
      </c>
      <c r="H17" s="2">
        <f>H$16+E17/100</f>
        <v>17.06</v>
      </c>
      <c r="I17" s="290">
        <v>2</v>
      </c>
      <c r="K17" s="51">
        <v>88</v>
      </c>
      <c r="P17" s="54">
        <v>10</v>
      </c>
      <c r="Z17" s="64" t="s">
        <v>522</v>
      </c>
      <c r="AK17" s="68" t="s">
        <v>38</v>
      </c>
    </row>
    <row r="18" spans="4:37" ht="21.75" customHeight="1">
      <c r="D18" s="36" t="s">
        <v>540</v>
      </c>
      <c r="E18" s="42">
        <v>9</v>
      </c>
      <c r="F18" s="42">
        <v>13</v>
      </c>
      <c r="G18" s="36" t="s">
        <v>519</v>
      </c>
      <c r="H18" s="2">
        <f>H$16+E18/100</f>
        <v>17.09</v>
      </c>
      <c r="I18" s="290">
        <v>1</v>
      </c>
      <c r="P18" s="54"/>
      <c r="AK18" s="68" t="s">
        <v>39</v>
      </c>
    </row>
    <row r="19" spans="4:37" ht="21.75" customHeight="1">
      <c r="D19" s="36" t="s">
        <v>541</v>
      </c>
      <c r="E19" s="42">
        <v>13</v>
      </c>
      <c r="F19" s="42">
        <v>17</v>
      </c>
      <c r="G19" s="36" t="s">
        <v>520</v>
      </c>
      <c r="H19" s="2">
        <f>H$16+E19/100</f>
        <v>17.13</v>
      </c>
      <c r="I19" s="290">
        <v>2</v>
      </c>
      <c r="K19" s="51">
        <v>79</v>
      </c>
      <c r="P19" s="54">
        <v>20</v>
      </c>
      <c r="Q19" s="2">
        <v>0.1</v>
      </c>
      <c r="R19" s="2">
        <v>0.4</v>
      </c>
      <c r="S19" s="40">
        <v>0.5</v>
      </c>
      <c r="T19" s="2">
        <v>7</v>
      </c>
      <c r="Z19" s="64">
        <v>1</v>
      </c>
      <c r="AD19" s="54">
        <v>7</v>
      </c>
      <c r="AE19" s="51">
        <v>0</v>
      </c>
      <c r="AJ19" s="51">
        <v>1</v>
      </c>
      <c r="AK19" s="68" t="s">
        <v>38</v>
      </c>
    </row>
    <row r="20" spans="2:38" s="333" customFormat="1" ht="21.75" customHeight="1">
      <c r="B20" s="334"/>
      <c r="C20" s="334"/>
      <c r="D20" s="335" t="s">
        <v>542</v>
      </c>
      <c r="E20" s="363">
        <v>17</v>
      </c>
      <c r="F20" s="363">
        <v>22</v>
      </c>
      <c r="G20" s="335" t="s">
        <v>316</v>
      </c>
      <c r="H20" s="334">
        <f>H$16+E20/100</f>
        <v>17.17</v>
      </c>
      <c r="I20" s="337" t="s">
        <v>571</v>
      </c>
      <c r="J20" s="356"/>
      <c r="K20" s="358"/>
      <c r="L20" s="356"/>
      <c r="M20" s="356"/>
      <c r="N20" s="359"/>
      <c r="O20" s="360"/>
      <c r="P20" s="356"/>
      <c r="Q20" s="334"/>
      <c r="R20" s="334"/>
      <c r="S20" s="364"/>
      <c r="T20" s="334"/>
      <c r="U20" s="358"/>
      <c r="V20" s="356"/>
      <c r="W20" s="356"/>
      <c r="X20" s="359"/>
      <c r="Y20" s="356"/>
      <c r="Z20" s="339"/>
      <c r="AA20" s="356"/>
      <c r="AB20" s="356"/>
      <c r="AC20" s="359"/>
      <c r="AD20" s="356"/>
      <c r="AE20" s="358"/>
      <c r="AF20" s="358"/>
      <c r="AG20" s="356"/>
      <c r="AH20" s="356"/>
      <c r="AI20" s="359"/>
      <c r="AJ20" s="358"/>
      <c r="AK20" s="343" t="s">
        <v>434</v>
      </c>
      <c r="AL20" s="365"/>
    </row>
    <row r="21" spans="4:37" ht="21.75" customHeight="1">
      <c r="D21" s="36" t="s">
        <v>543</v>
      </c>
      <c r="E21" s="42">
        <v>22</v>
      </c>
      <c r="F21" s="42">
        <v>27</v>
      </c>
      <c r="G21" s="36" t="s">
        <v>317</v>
      </c>
      <c r="H21" s="2">
        <f aca="true" t="shared" si="1" ref="H21:H30">H$16+E21/100</f>
        <v>17.22</v>
      </c>
      <c r="I21" s="290">
        <v>18</v>
      </c>
      <c r="P21" s="54"/>
      <c r="AK21" s="68" t="s">
        <v>567</v>
      </c>
    </row>
    <row r="22" spans="4:37" ht="21.75" customHeight="1">
      <c r="D22" s="36" t="s">
        <v>544</v>
      </c>
      <c r="E22" s="42">
        <v>27</v>
      </c>
      <c r="F22" s="42">
        <v>31</v>
      </c>
      <c r="G22" s="36" t="s">
        <v>521</v>
      </c>
      <c r="H22" s="2">
        <f t="shared" si="1"/>
        <v>17.27</v>
      </c>
      <c r="I22" s="290">
        <v>1</v>
      </c>
      <c r="P22" s="54"/>
      <c r="AK22" s="68" t="s">
        <v>262</v>
      </c>
    </row>
    <row r="23" spans="4:37" ht="21.75" customHeight="1">
      <c r="D23" s="36" t="s">
        <v>545</v>
      </c>
      <c r="E23" s="42">
        <v>31</v>
      </c>
      <c r="F23" s="42">
        <v>34</v>
      </c>
      <c r="G23" s="36" t="s">
        <v>524</v>
      </c>
      <c r="H23" s="2">
        <f t="shared" si="1"/>
        <v>17.31</v>
      </c>
      <c r="I23" s="290">
        <v>2</v>
      </c>
      <c r="K23" s="51">
        <v>75</v>
      </c>
      <c r="P23" s="54">
        <v>25</v>
      </c>
      <c r="Q23" s="2">
        <v>0.1</v>
      </c>
      <c r="R23" s="2">
        <v>0.3</v>
      </c>
      <c r="S23" s="40">
        <v>0.5</v>
      </c>
      <c r="T23" s="2">
        <v>7</v>
      </c>
      <c r="AK23" s="68" t="s">
        <v>523</v>
      </c>
    </row>
    <row r="24" spans="4:37" ht="21.75" customHeight="1">
      <c r="D24" s="36" t="s">
        <v>546</v>
      </c>
      <c r="E24" s="42">
        <v>34</v>
      </c>
      <c r="F24" s="42">
        <v>40</v>
      </c>
      <c r="G24" s="36" t="s">
        <v>525</v>
      </c>
      <c r="H24" s="2">
        <f t="shared" si="1"/>
        <v>17.34</v>
      </c>
      <c r="I24" s="290">
        <v>10</v>
      </c>
      <c r="P24" s="54"/>
      <c r="AK24" s="68" t="s">
        <v>607</v>
      </c>
    </row>
    <row r="25" spans="4:37" ht="21.75" customHeight="1">
      <c r="D25" s="36" t="s">
        <v>547</v>
      </c>
      <c r="E25" s="42">
        <v>40</v>
      </c>
      <c r="F25" s="42">
        <v>47</v>
      </c>
      <c r="G25" s="36" t="s">
        <v>568</v>
      </c>
      <c r="H25" s="2">
        <f t="shared" si="1"/>
        <v>17.4</v>
      </c>
      <c r="I25" s="290">
        <v>1</v>
      </c>
      <c r="P25" s="54"/>
      <c r="AK25" s="68" t="s">
        <v>262</v>
      </c>
    </row>
    <row r="26" spans="4:37" ht="21.75" customHeight="1">
      <c r="D26" s="36" t="s">
        <v>548</v>
      </c>
      <c r="E26" s="42">
        <v>47</v>
      </c>
      <c r="F26" s="42">
        <v>55</v>
      </c>
      <c r="G26" s="36" t="s">
        <v>569</v>
      </c>
      <c r="H26" s="2">
        <f t="shared" si="1"/>
        <v>17.47</v>
      </c>
      <c r="I26" s="290">
        <v>1</v>
      </c>
      <c r="K26" s="51">
        <v>99</v>
      </c>
      <c r="P26" s="54">
        <v>0</v>
      </c>
      <c r="Z26" s="64">
        <v>1</v>
      </c>
      <c r="AJ26" s="51">
        <v>1</v>
      </c>
      <c r="AK26" s="68" t="s">
        <v>320</v>
      </c>
    </row>
    <row r="27" spans="4:37" ht="21.75" customHeight="1">
      <c r="D27" s="36" t="s">
        <v>549</v>
      </c>
      <c r="E27" s="42">
        <v>55</v>
      </c>
      <c r="F27" s="42">
        <v>74</v>
      </c>
      <c r="G27" s="36" t="s">
        <v>570</v>
      </c>
      <c r="H27" s="2">
        <f t="shared" si="1"/>
        <v>17.55</v>
      </c>
      <c r="I27" s="290">
        <v>1</v>
      </c>
      <c r="K27" s="51">
        <v>99</v>
      </c>
      <c r="P27" s="54"/>
      <c r="AK27" s="68" t="s">
        <v>262</v>
      </c>
    </row>
    <row r="28" spans="4:37" ht="22.5">
      <c r="D28" s="36" t="s">
        <v>550</v>
      </c>
      <c r="E28" s="42">
        <v>74</v>
      </c>
      <c r="F28" s="42">
        <v>81.5</v>
      </c>
      <c r="G28" s="36" t="s">
        <v>571</v>
      </c>
      <c r="H28" s="2">
        <f t="shared" si="1"/>
        <v>17.74</v>
      </c>
      <c r="I28" s="290">
        <v>1</v>
      </c>
      <c r="K28" s="51" t="s">
        <v>480</v>
      </c>
      <c r="P28" s="54"/>
      <c r="Z28" s="64">
        <v>5</v>
      </c>
      <c r="AE28" s="51">
        <v>3</v>
      </c>
      <c r="AK28" s="68" t="s">
        <v>608</v>
      </c>
    </row>
    <row r="29" spans="4:37" ht="33.75">
      <c r="D29" s="36" t="s">
        <v>551</v>
      </c>
      <c r="E29" s="42">
        <v>81.5</v>
      </c>
      <c r="F29" s="42">
        <v>100</v>
      </c>
      <c r="G29" s="36" t="s">
        <v>572</v>
      </c>
      <c r="H29" s="2">
        <f t="shared" si="1"/>
        <v>17.815</v>
      </c>
      <c r="I29" s="290">
        <v>10</v>
      </c>
      <c r="P29" s="54"/>
      <c r="Z29" s="64" t="s">
        <v>107</v>
      </c>
      <c r="AF29" s="51">
        <v>50</v>
      </c>
      <c r="AG29" s="54">
        <v>1</v>
      </c>
      <c r="AH29" s="54">
        <v>2</v>
      </c>
      <c r="AI29" s="59">
        <v>3</v>
      </c>
      <c r="AJ29" s="51">
        <v>16</v>
      </c>
      <c r="AK29" s="68" t="s">
        <v>609</v>
      </c>
    </row>
    <row r="30" spans="1:38" ht="22.5">
      <c r="A30" s="49"/>
      <c r="B30" s="34"/>
      <c r="C30" s="34"/>
      <c r="D30" s="45" t="s">
        <v>552</v>
      </c>
      <c r="E30" s="46">
        <v>100</v>
      </c>
      <c r="F30" s="46">
        <v>108</v>
      </c>
      <c r="G30" s="45" t="s">
        <v>573</v>
      </c>
      <c r="H30" s="88">
        <f t="shared" si="1"/>
        <v>18</v>
      </c>
      <c r="I30" s="291">
        <v>10</v>
      </c>
      <c r="J30" s="34"/>
      <c r="K30" s="52"/>
      <c r="L30" s="34"/>
      <c r="M30" s="34"/>
      <c r="N30" s="47"/>
      <c r="O30" s="53"/>
      <c r="P30" s="34"/>
      <c r="Q30" s="34"/>
      <c r="R30" s="34"/>
      <c r="S30" s="47"/>
      <c r="T30" s="45"/>
      <c r="U30" s="52">
        <v>40</v>
      </c>
      <c r="V30" s="34">
        <v>0.5</v>
      </c>
      <c r="W30" s="34">
        <v>1</v>
      </c>
      <c r="X30" s="47">
        <v>2.8</v>
      </c>
      <c r="Y30" s="34" t="s">
        <v>406</v>
      </c>
      <c r="Z30" s="65"/>
      <c r="AA30" s="34"/>
      <c r="AB30" s="34"/>
      <c r="AC30" s="47"/>
      <c r="AD30" s="34"/>
      <c r="AE30" s="52"/>
      <c r="AF30" s="52">
        <v>55</v>
      </c>
      <c r="AG30" s="34">
        <v>1</v>
      </c>
      <c r="AH30" s="34">
        <v>2</v>
      </c>
      <c r="AI30" s="47">
        <v>3</v>
      </c>
      <c r="AJ30" s="52">
        <v>12</v>
      </c>
      <c r="AK30" s="77" t="s">
        <v>610</v>
      </c>
      <c r="AL30" s="48"/>
    </row>
    <row r="31" spans="1:37" ht="21.75" customHeight="1">
      <c r="A31" t="s">
        <v>254</v>
      </c>
      <c r="B31" s="2" t="s">
        <v>407</v>
      </c>
      <c r="C31" s="2">
        <v>1</v>
      </c>
      <c r="D31" s="36" t="s">
        <v>531</v>
      </c>
      <c r="E31" s="42">
        <v>0</v>
      </c>
      <c r="F31" s="42">
        <v>4</v>
      </c>
      <c r="G31" s="36">
        <v>1</v>
      </c>
      <c r="H31" s="2">
        <v>26.6</v>
      </c>
      <c r="I31" s="290">
        <v>1</v>
      </c>
      <c r="K31" s="51">
        <v>100</v>
      </c>
      <c r="P31" s="54"/>
      <c r="Z31" s="64" t="s">
        <v>425</v>
      </c>
      <c r="AK31" s="68" t="s">
        <v>426</v>
      </c>
    </row>
    <row r="32" spans="4:16" ht="21.75" customHeight="1">
      <c r="D32" s="36" t="s">
        <v>408</v>
      </c>
      <c r="E32" s="42">
        <v>4</v>
      </c>
      <c r="F32" s="42">
        <v>9</v>
      </c>
      <c r="G32" s="36">
        <v>2</v>
      </c>
      <c r="H32" s="2">
        <f>H$31+E32/100</f>
        <v>26.64</v>
      </c>
      <c r="I32" s="290">
        <v>10</v>
      </c>
      <c r="P32" s="54"/>
    </row>
    <row r="33" spans="4:32" ht="21.75" customHeight="1">
      <c r="D33" s="36" t="s">
        <v>409</v>
      </c>
      <c r="E33" s="42">
        <v>9</v>
      </c>
      <c r="F33" s="42">
        <v>19</v>
      </c>
      <c r="G33" s="36" t="s">
        <v>417</v>
      </c>
      <c r="H33" s="2">
        <f aca="true" t="shared" si="2" ref="H33:H40">H$31+E33/100</f>
        <v>26.69</v>
      </c>
      <c r="I33" s="290">
        <v>2</v>
      </c>
      <c r="K33" s="51">
        <v>83</v>
      </c>
      <c r="P33" s="54">
        <v>15</v>
      </c>
      <c r="Q33" s="2">
        <v>0.1</v>
      </c>
      <c r="R33" s="2">
        <v>0.2</v>
      </c>
      <c r="T33" s="2">
        <v>7</v>
      </c>
      <c r="Z33" s="64">
        <v>1</v>
      </c>
      <c r="AE33" s="51">
        <v>1</v>
      </c>
      <c r="AF33" s="51">
        <v>2</v>
      </c>
    </row>
    <row r="34" spans="4:37" ht="33.75">
      <c r="D34" s="36" t="s">
        <v>410</v>
      </c>
      <c r="E34" s="42">
        <v>19</v>
      </c>
      <c r="F34" s="42">
        <v>26</v>
      </c>
      <c r="G34" s="36">
        <v>5</v>
      </c>
      <c r="H34" s="2">
        <f t="shared" si="2"/>
        <v>26.790000000000003</v>
      </c>
      <c r="I34" s="290">
        <v>10</v>
      </c>
      <c r="P34" s="54"/>
      <c r="U34" s="51">
        <v>25</v>
      </c>
      <c r="V34" s="54">
        <v>0.2</v>
      </c>
      <c r="W34" s="54">
        <v>0.6</v>
      </c>
      <c r="X34" s="59">
        <v>1</v>
      </c>
      <c r="Y34" s="54">
        <v>7</v>
      </c>
      <c r="AE34" s="51" t="s">
        <v>427</v>
      </c>
      <c r="AK34" s="68" t="s">
        <v>399</v>
      </c>
    </row>
    <row r="35" spans="4:37" ht="21.75" customHeight="1">
      <c r="D35" s="36" t="s">
        <v>411</v>
      </c>
      <c r="E35" s="42">
        <v>26</v>
      </c>
      <c r="F35" s="42">
        <v>33</v>
      </c>
      <c r="G35" s="36">
        <v>6</v>
      </c>
      <c r="H35" s="2">
        <f t="shared" si="2"/>
        <v>26.860000000000003</v>
      </c>
      <c r="I35" s="290">
        <v>1</v>
      </c>
      <c r="K35" s="51">
        <v>96</v>
      </c>
      <c r="P35" s="54"/>
      <c r="Z35" s="64">
        <v>1</v>
      </c>
      <c r="AE35" s="51">
        <v>1</v>
      </c>
      <c r="AF35" s="51">
        <v>2</v>
      </c>
      <c r="AK35" s="68" t="s">
        <v>40</v>
      </c>
    </row>
    <row r="36" spans="4:37" ht="21.75" customHeight="1">
      <c r="D36" s="36" t="s">
        <v>412</v>
      </c>
      <c r="E36" s="42">
        <v>33</v>
      </c>
      <c r="F36" s="42">
        <v>48</v>
      </c>
      <c r="G36" s="36" t="s">
        <v>418</v>
      </c>
      <c r="H36" s="2">
        <f t="shared" si="2"/>
        <v>26.93</v>
      </c>
      <c r="I36" s="290">
        <v>1</v>
      </c>
      <c r="K36" s="296" t="s">
        <v>321</v>
      </c>
      <c r="P36" s="54">
        <v>0</v>
      </c>
      <c r="U36" s="51" t="s">
        <v>322</v>
      </c>
      <c r="Z36" s="64" t="s">
        <v>257</v>
      </c>
      <c r="AF36" s="51" t="s">
        <v>322</v>
      </c>
      <c r="AK36" s="68" t="s">
        <v>323</v>
      </c>
    </row>
    <row r="37" spans="4:37" ht="22.5">
      <c r="D37" s="36" t="s">
        <v>413</v>
      </c>
      <c r="E37" s="42">
        <v>48</v>
      </c>
      <c r="F37" s="42">
        <v>56</v>
      </c>
      <c r="G37" s="36">
        <v>10</v>
      </c>
      <c r="H37" s="2">
        <f t="shared" si="2"/>
        <v>27.080000000000002</v>
      </c>
      <c r="I37" s="290">
        <v>1.5</v>
      </c>
      <c r="K37" s="51">
        <v>89</v>
      </c>
      <c r="P37" s="54">
        <v>10</v>
      </c>
      <c r="Q37" s="2">
        <v>0.1</v>
      </c>
      <c r="R37" s="2">
        <v>0.3</v>
      </c>
      <c r="T37" s="2">
        <v>5</v>
      </c>
      <c r="Z37" s="64" t="s">
        <v>425</v>
      </c>
      <c r="AK37" s="68" t="s">
        <v>428</v>
      </c>
    </row>
    <row r="38" spans="4:37" ht="21.75" customHeight="1">
      <c r="D38" s="36" t="s">
        <v>414</v>
      </c>
      <c r="E38" s="42">
        <v>56</v>
      </c>
      <c r="F38" s="42">
        <v>63</v>
      </c>
      <c r="G38" s="36">
        <v>11</v>
      </c>
      <c r="H38" s="2">
        <f t="shared" si="2"/>
        <v>27.16</v>
      </c>
      <c r="I38" s="290">
        <v>1</v>
      </c>
      <c r="K38" s="51">
        <v>98</v>
      </c>
      <c r="P38" s="54"/>
      <c r="AF38" s="51">
        <v>2</v>
      </c>
      <c r="AK38" s="68" t="s">
        <v>435</v>
      </c>
    </row>
    <row r="39" spans="4:37" ht="21.75" customHeight="1">
      <c r="D39" s="36" t="s">
        <v>415</v>
      </c>
      <c r="E39" s="42">
        <v>63</v>
      </c>
      <c r="F39" s="42">
        <v>68</v>
      </c>
      <c r="G39" s="36">
        <v>12</v>
      </c>
      <c r="H39" s="2">
        <f t="shared" si="2"/>
        <v>27.23</v>
      </c>
      <c r="I39" s="290">
        <v>10</v>
      </c>
      <c r="P39" s="54"/>
      <c r="AK39" s="68" t="s">
        <v>429</v>
      </c>
    </row>
    <row r="40" spans="1:38" ht="21.75" customHeight="1">
      <c r="A40" s="49"/>
      <c r="B40" s="34"/>
      <c r="C40" s="34"/>
      <c r="D40" s="45" t="s">
        <v>416</v>
      </c>
      <c r="E40" s="46">
        <v>68</v>
      </c>
      <c r="F40" s="46">
        <v>74</v>
      </c>
      <c r="G40" s="45">
        <v>13</v>
      </c>
      <c r="H40" s="53">
        <f t="shared" si="2"/>
        <v>27.28</v>
      </c>
      <c r="I40" s="291">
        <v>10</v>
      </c>
      <c r="J40" s="34"/>
      <c r="K40" s="52"/>
      <c r="L40" s="34"/>
      <c r="M40" s="34"/>
      <c r="N40" s="47"/>
      <c r="O40" s="53"/>
      <c r="P40" s="34"/>
      <c r="Q40" s="34"/>
      <c r="R40" s="34"/>
      <c r="S40" s="47"/>
      <c r="T40" s="34"/>
      <c r="U40" s="52"/>
      <c r="V40" s="34"/>
      <c r="W40" s="34"/>
      <c r="X40" s="47"/>
      <c r="Y40" s="34"/>
      <c r="Z40" s="65"/>
      <c r="AA40" s="34"/>
      <c r="AB40" s="34"/>
      <c r="AC40" s="47"/>
      <c r="AD40" s="34"/>
      <c r="AE40" s="52"/>
      <c r="AF40" s="52"/>
      <c r="AG40" s="34"/>
      <c r="AH40" s="34"/>
      <c r="AI40" s="47"/>
      <c r="AJ40" s="52"/>
      <c r="AK40" s="77" t="s">
        <v>574</v>
      </c>
      <c r="AL40" s="48"/>
    </row>
    <row r="41" spans="1:37" ht="21.75" customHeight="1">
      <c r="A41" t="s">
        <v>254</v>
      </c>
      <c r="B41" s="2" t="s">
        <v>419</v>
      </c>
      <c r="C41" s="2">
        <v>1</v>
      </c>
      <c r="D41" s="36" t="s">
        <v>531</v>
      </c>
      <c r="E41" s="42">
        <v>0</v>
      </c>
      <c r="F41" s="42">
        <v>4</v>
      </c>
      <c r="G41" s="36" t="s">
        <v>532</v>
      </c>
      <c r="H41" s="2">
        <v>27.7</v>
      </c>
      <c r="I41" s="290">
        <v>1.5</v>
      </c>
      <c r="K41" s="51">
        <v>88</v>
      </c>
      <c r="P41" s="54">
        <v>10</v>
      </c>
      <c r="Z41" s="64" t="s">
        <v>430</v>
      </c>
      <c r="AF41" s="51">
        <v>2</v>
      </c>
      <c r="AK41" s="68" t="s">
        <v>436</v>
      </c>
    </row>
    <row r="42" spans="4:16" ht="21.75" customHeight="1">
      <c r="D42" s="36" t="s">
        <v>420</v>
      </c>
      <c r="E42" s="42">
        <v>4</v>
      </c>
      <c r="F42" s="42">
        <v>10</v>
      </c>
      <c r="G42" s="36" t="s">
        <v>533</v>
      </c>
      <c r="H42" s="2">
        <f>H$41+E42/100</f>
        <v>27.74</v>
      </c>
      <c r="I42" s="290">
        <v>10</v>
      </c>
      <c r="P42" s="54"/>
    </row>
    <row r="43" spans="4:37" ht="22.5">
      <c r="D43" s="36" t="s">
        <v>421</v>
      </c>
      <c r="E43" s="42">
        <v>10</v>
      </c>
      <c r="F43" s="42">
        <v>30</v>
      </c>
      <c r="G43" s="36" t="s">
        <v>423</v>
      </c>
      <c r="H43" s="2">
        <f>H$41+E43/100</f>
        <v>27.8</v>
      </c>
      <c r="I43" s="290">
        <v>10</v>
      </c>
      <c r="P43" s="54"/>
      <c r="U43" s="296" t="s">
        <v>324</v>
      </c>
      <c r="Z43" s="64">
        <v>2</v>
      </c>
      <c r="AF43" s="296" t="s">
        <v>325</v>
      </c>
      <c r="AK43" s="68" t="s">
        <v>326</v>
      </c>
    </row>
    <row r="44" spans="1:38" ht="45">
      <c r="A44" s="49"/>
      <c r="B44" s="34"/>
      <c r="C44" s="34"/>
      <c r="D44" s="45" t="s">
        <v>422</v>
      </c>
      <c r="E44" s="46">
        <v>33</v>
      </c>
      <c r="F44" s="46">
        <v>70</v>
      </c>
      <c r="G44" s="45" t="s">
        <v>424</v>
      </c>
      <c r="H44" s="53">
        <f>H$41+E44/100</f>
        <v>28.029999999999998</v>
      </c>
      <c r="I44" s="291">
        <v>1</v>
      </c>
      <c r="J44" s="34"/>
      <c r="K44" s="52">
        <v>93</v>
      </c>
      <c r="L44" s="34"/>
      <c r="M44" s="34"/>
      <c r="N44" s="47"/>
      <c r="O44" s="53"/>
      <c r="P44" s="34"/>
      <c r="Q44" s="34"/>
      <c r="R44" s="34"/>
      <c r="S44" s="47"/>
      <c r="T44" s="34"/>
      <c r="U44" s="52" t="s">
        <v>230</v>
      </c>
      <c r="V44" s="34"/>
      <c r="W44" s="34"/>
      <c r="X44" s="47"/>
      <c r="Y44" s="34"/>
      <c r="Z44" s="65">
        <v>3</v>
      </c>
      <c r="AA44" s="34"/>
      <c r="AB44" s="34"/>
      <c r="AC44" s="47"/>
      <c r="AD44" s="34"/>
      <c r="AE44" s="52">
        <v>4</v>
      </c>
      <c r="AF44" s="52"/>
      <c r="AG44" s="34"/>
      <c r="AH44" s="34"/>
      <c r="AI44" s="47"/>
      <c r="AJ44" s="52"/>
      <c r="AK44" s="77" t="s">
        <v>181</v>
      </c>
      <c r="AL44" s="48"/>
    </row>
    <row r="45" spans="1:37" ht="21.75" customHeight="1">
      <c r="A45" t="s">
        <v>254</v>
      </c>
      <c r="B45" s="2" t="s">
        <v>16</v>
      </c>
      <c r="C45" s="2">
        <v>1</v>
      </c>
      <c r="D45" s="36" t="s">
        <v>17</v>
      </c>
      <c r="E45" s="42">
        <v>0</v>
      </c>
      <c r="F45" s="42">
        <v>8</v>
      </c>
      <c r="G45" s="36" t="s">
        <v>532</v>
      </c>
      <c r="H45" s="2">
        <v>32.2</v>
      </c>
      <c r="I45" s="290">
        <v>10</v>
      </c>
      <c r="P45" s="54"/>
      <c r="AF45" s="51">
        <v>60</v>
      </c>
      <c r="AG45" s="54">
        <v>0.2</v>
      </c>
      <c r="AI45" s="59">
        <v>1</v>
      </c>
      <c r="AK45" s="68" t="s">
        <v>443</v>
      </c>
    </row>
    <row r="46" spans="4:35" ht="21.75" customHeight="1">
      <c r="D46" s="36" t="s">
        <v>18</v>
      </c>
      <c r="E46" s="42">
        <v>8</v>
      </c>
      <c r="F46" s="42">
        <v>12</v>
      </c>
      <c r="G46" s="36" t="s">
        <v>533</v>
      </c>
      <c r="H46" s="2">
        <f>H$45+E46/100</f>
        <v>32.28</v>
      </c>
      <c r="I46" s="290">
        <v>2</v>
      </c>
      <c r="K46" s="51">
        <v>79</v>
      </c>
      <c r="P46" s="54">
        <v>20</v>
      </c>
      <c r="Q46" s="2">
        <v>0.1</v>
      </c>
      <c r="R46" s="2">
        <v>0.3</v>
      </c>
      <c r="S46" s="40">
        <v>0.5</v>
      </c>
      <c r="T46" s="2">
        <v>5</v>
      </c>
      <c r="U46" s="51">
        <v>3</v>
      </c>
      <c r="Z46" s="64">
        <v>1</v>
      </c>
      <c r="AI46" s="59">
        <v>1</v>
      </c>
    </row>
    <row r="47" spans="4:37" ht="21.75" customHeight="1">
      <c r="D47" s="36" t="s">
        <v>441</v>
      </c>
      <c r="E47" s="42">
        <v>12</v>
      </c>
      <c r="F47" s="42">
        <v>27</v>
      </c>
      <c r="G47" s="36" t="s">
        <v>423</v>
      </c>
      <c r="H47" s="2">
        <f>H$45+E47/100</f>
        <v>32.32</v>
      </c>
      <c r="I47" s="290">
        <v>10</v>
      </c>
      <c r="P47" s="54"/>
      <c r="Z47" s="64" t="s">
        <v>445</v>
      </c>
      <c r="AF47" s="51">
        <v>50</v>
      </c>
      <c r="AG47" s="54">
        <v>0.2</v>
      </c>
      <c r="AI47" s="59">
        <v>1.5</v>
      </c>
      <c r="AK47" s="68" t="s">
        <v>444</v>
      </c>
    </row>
    <row r="48" spans="1:38" ht="21.75" customHeight="1">
      <c r="A48" s="49"/>
      <c r="B48" s="34"/>
      <c r="C48" s="34"/>
      <c r="D48" s="45" t="s">
        <v>442</v>
      </c>
      <c r="E48" s="46">
        <v>27</v>
      </c>
      <c r="F48" s="46">
        <v>56</v>
      </c>
      <c r="G48" s="45" t="s">
        <v>539</v>
      </c>
      <c r="H48" s="53">
        <f>H$45+E48/100</f>
        <v>32.470000000000006</v>
      </c>
      <c r="I48" s="291">
        <v>1</v>
      </c>
      <c r="J48" s="34"/>
      <c r="K48" s="52">
        <v>98</v>
      </c>
      <c r="L48" s="34"/>
      <c r="M48" s="34"/>
      <c r="N48" s="47"/>
      <c r="O48" s="53"/>
      <c r="P48" s="34">
        <v>1</v>
      </c>
      <c r="Q48" s="34"/>
      <c r="R48" s="34"/>
      <c r="S48" s="47"/>
      <c r="T48" s="34"/>
      <c r="U48" s="52"/>
      <c r="V48" s="34"/>
      <c r="W48" s="34"/>
      <c r="X48" s="47"/>
      <c r="Y48" s="34"/>
      <c r="Z48" s="65">
        <v>1</v>
      </c>
      <c r="AA48" s="34"/>
      <c r="AB48" s="34">
        <v>0.2</v>
      </c>
      <c r="AC48" s="47"/>
      <c r="AD48" s="34"/>
      <c r="AE48" s="52"/>
      <c r="AF48" s="52"/>
      <c r="AG48" s="34"/>
      <c r="AH48" s="34"/>
      <c r="AI48" s="47"/>
      <c r="AJ48" s="52"/>
      <c r="AK48" s="77" t="s">
        <v>446</v>
      </c>
      <c r="AL48" s="48"/>
    </row>
    <row r="49" spans="1:37" ht="22.5">
      <c r="A49" t="s">
        <v>254</v>
      </c>
      <c r="B49" s="2" t="s">
        <v>505</v>
      </c>
      <c r="C49" s="2">
        <v>1</v>
      </c>
      <c r="D49" s="36" t="s">
        <v>538</v>
      </c>
      <c r="E49" s="42">
        <v>0</v>
      </c>
      <c r="F49" s="42">
        <v>6</v>
      </c>
      <c r="G49" s="36" t="s">
        <v>532</v>
      </c>
      <c r="H49" s="87">
        <v>36.2</v>
      </c>
      <c r="I49" s="289">
        <v>1</v>
      </c>
      <c r="K49" s="51">
        <v>95</v>
      </c>
      <c r="P49" s="54"/>
      <c r="Z49" s="64">
        <v>5</v>
      </c>
      <c r="AB49" s="54" t="s">
        <v>247</v>
      </c>
      <c r="AE49" s="51">
        <v>0</v>
      </c>
      <c r="AK49" s="68" t="s">
        <v>277</v>
      </c>
    </row>
    <row r="50" spans="4:37" ht="27" customHeight="1">
      <c r="D50" s="36" t="s">
        <v>424</v>
      </c>
      <c r="E50" s="42">
        <v>6</v>
      </c>
      <c r="F50" s="42">
        <v>11</v>
      </c>
      <c r="G50" s="36" t="s">
        <v>533</v>
      </c>
      <c r="H50" s="87">
        <f>H$49+E50/100</f>
        <v>36.260000000000005</v>
      </c>
      <c r="I50" s="289">
        <v>1</v>
      </c>
      <c r="K50" s="51">
        <v>95</v>
      </c>
      <c r="P50" s="54">
        <v>5</v>
      </c>
      <c r="Z50" s="64" t="s">
        <v>522</v>
      </c>
      <c r="AK50" s="68" t="s">
        <v>15</v>
      </c>
    </row>
    <row r="51" spans="4:37" ht="22.5">
      <c r="D51" s="36" t="s">
        <v>506</v>
      </c>
      <c r="E51" s="42">
        <v>11</v>
      </c>
      <c r="F51" s="42">
        <v>15</v>
      </c>
      <c r="G51" s="36" t="s">
        <v>519</v>
      </c>
      <c r="H51" s="87">
        <f aca="true" t="shared" si="3" ref="H51:H56">H$49+E51/100</f>
        <v>36.31</v>
      </c>
      <c r="I51" s="289" t="s">
        <v>437</v>
      </c>
      <c r="J51" s="57"/>
      <c r="P51" s="54"/>
      <c r="AK51" s="68" t="s">
        <v>517</v>
      </c>
    </row>
    <row r="52" spans="4:37" ht="33.75">
      <c r="D52" s="36" t="s">
        <v>220</v>
      </c>
      <c r="E52" s="42">
        <v>15</v>
      </c>
      <c r="F52" s="42">
        <v>32</v>
      </c>
      <c r="G52" s="36" t="s">
        <v>225</v>
      </c>
      <c r="H52" s="87">
        <f t="shared" si="3"/>
        <v>36.35</v>
      </c>
      <c r="I52" s="289">
        <v>1</v>
      </c>
      <c r="K52" s="51">
        <v>98</v>
      </c>
      <c r="P52" s="54">
        <v>0</v>
      </c>
      <c r="Z52" s="64">
        <v>2</v>
      </c>
      <c r="AB52" s="54" t="s">
        <v>247</v>
      </c>
      <c r="AD52" s="57" t="s">
        <v>406</v>
      </c>
      <c r="AF52" s="51">
        <v>1</v>
      </c>
      <c r="AK52" s="68" t="s">
        <v>327</v>
      </c>
    </row>
    <row r="53" spans="4:37" ht="21.75" customHeight="1">
      <c r="D53" s="36" t="s">
        <v>221</v>
      </c>
      <c r="E53" s="42">
        <v>32</v>
      </c>
      <c r="F53" s="42">
        <v>48</v>
      </c>
      <c r="G53" s="36" t="s">
        <v>317</v>
      </c>
      <c r="H53" s="87">
        <f t="shared" si="3"/>
        <v>36.52</v>
      </c>
      <c r="I53" s="289"/>
      <c r="P53" s="54"/>
      <c r="AK53" s="68" t="s">
        <v>229</v>
      </c>
    </row>
    <row r="54" spans="4:37" ht="22.5">
      <c r="D54" s="36" t="s">
        <v>222</v>
      </c>
      <c r="E54" s="42">
        <v>48</v>
      </c>
      <c r="F54" s="42">
        <v>88</v>
      </c>
      <c r="G54" s="36" t="s">
        <v>226</v>
      </c>
      <c r="H54" s="87">
        <f t="shared" si="3"/>
        <v>36.68</v>
      </c>
      <c r="I54" s="289">
        <v>1</v>
      </c>
      <c r="K54" s="51">
        <v>97</v>
      </c>
      <c r="P54" s="54"/>
      <c r="Z54" s="64">
        <v>3</v>
      </c>
      <c r="AB54" s="54" t="s">
        <v>248</v>
      </c>
      <c r="AD54" s="54">
        <v>7</v>
      </c>
      <c r="AK54" s="68" t="s">
        <v>20</v>
      </c>
    </row>
    <row r="55" spans="4:37" ht="21" customHeight="1">
      <c r="D55" s="36" t="s">
        <v>223</v>
      </c>
      <c r="E55" s="42">
        <v>88</v>
      </c>
      <c r="F55" s="42">
        <v>92</v>
      </c>
      <c r="G55" s="36" t="s">
        <v>227</v>
      </c>
      <c r="H55" s="87">
        <f t="shared" si="3"/>
        <v>37.080000000000005</v>
      </c>
      <c r="I55" s="289">
        <v>1</v>
      </c>
      <c r="P55" s="54"/>
      <c r="Z55" s="64">
        <v>1</v>
      </c>
      <c r="AK55" s="68" t="s">
        <v>21</v>
      </c>
    </row>
    <row r="56" spans="1:38" ht="21" customHeight="1">
      <c r="A56" s="49"/>
      <c r="B56" s="34"/>
      <c r="C56" s="34"/>
      <c r="D56" s="45" t="s">
        <v>224</v>
      </c>
      <c r="E56" s="46">
        <v>92</v>
      </c>
      <c r="F56" s="46">
        <v>96</v>
      </c>
      <c r="G56" s="45" t="s">
        <v>228</v>
      </c>
      <c r="H56" s="88">
        <f t="shared" si="3"/>
        <v>37.120000000000005</v>
      </c>
      <c r="I56" s="291">
        <v>1</v>
      </c>
      <c r="J56" s="34"/>
      <c r="K56" s="52"/>
      <c r="L56" s="34"/>
      <c r="M56" s="34"/>
      <c r="N56" s="47"/>
      <c r="O56" s="53"/>
      <c r="P56" s="34"/>
      <c r="Q56" s="34"/>
      <c r="R56" s="34"/>
      <c r="S56" s="47"/>
      <c r="T56" s="34"/>
      <c r="U56" s="52"/>
      <c r="V56" s="34"/>
      <c r="W56" s="34"/>
      <c r="X56" s="47"/>
      <c r="Y56" s="34"/>
      <c r="Z56" s="65">
        <v>1</v>
      </c>
      <c r="AA56" s="34"/>
      <c r="AB56" s="34"/>
      <c r="AC56" s="47"/>
      <c r="AD56" s="34"/>
      <c r="AE56" s="52"/>
      <c r="AF56" s="52"/>
      <c r="AG56" s="34"/>
      <c r="AH56" s="34"/>
      <c r="AI56" s="47"/>
      <c r="AJ56" s="52"/>
      <c r="AK56" s="77" t="s">
        <v>22</v>
      </c>
      <c r="AL56" s="48"/>
    </row>
    <row r="57" spans="1:37" ht="21" customHeight="1">
      <c r="A57" t="s">
        <v>254</v>
      </c>
      <c r="B57" s="2" t="s">
        <v>231</v>
      </c>
      <c r="C57" s="2">
        <v>1</v>
      </c>
      <c r="D57" s="36" t="s">
        <v>232</v>
      </c>
      <c r="E57" s="42">
        <v>0</v>
      </c>
      <c r="F57" s="42">
        <v>3</v>
      </c>
      <c r="G57" s="36" t="s">
        <v>532</v>
      </c>
      <c r="H57" s="85">
        <v>40.7</v>
      </c>
      <c r="I57" s="290" t="s">
        <v>244</v>
      </c>
      <c r="J57" s="57"/>
      <c r="P57" s="54"/>
      <c r="Z57" s="64">
        <v>5</v>
      </c>
      <c r="AA57" s="297" t="s">
        <v>246</v>
      </c>
      <c r="AF57" s="51">
        <v>40</v>
      </c>
      <c r="AH57" s="54" t="s">
        <v>249</v>
      </c>
      <c r="AK57" s="68" t="s">
        <v>23</v>
      </c>
    </row>
    <row r="58" spans="4:37" ht="21" customHeight="1">
      <c r="D58" s="36" t="s">
        <v>233</v>
      </c>
      <c r="E58" s="42">
        <v>3</v>
      </c>
      <c r="F58" s="42">
        <v>22</v>
      </c>
      <c r="G58" s="36" t="s">
        <v>241</v>
      </c>
      <c r="H58" s="87">
        <f>H$57+E58/100</f>
        <v>40.730000000000004</v>
      </c>
      <c r="I58" s="290">
        <v>16</v>
      </c>
      <c r="P58" s="54"/>
      <c r="U58" s="51">
        <v>45</v>
      </c>
      <c r="X58" s="59" t="s">
        <v>245</v>
      </c>
      <c r="Z58" s="64">
        <v>1</v>
      </c>
      <c r="AA58" s="297"/>
      <c r="AF58" s="51">
        <v>44</v>
      </c>
      <c r="AH58" s="54" t="s">
        <v>245</v>
      </c>
      <c r="AK58" s="68" t="s">
        <v>24</v>
      </c>
    </row>
    <row r="59" spans="4:37" ht="22.5">
      <c r="D59" s="36" t="s">
        <v>234</v>
      </c>
      <c r="E59" s="42">
        <v>22</v>
      </c>
      <c r="F59" s="42">
        <v>26</v>
      </c>
      <c r="G59" s="36" t="s">
        <v>317</v>
      </c>
      <c r="H59" s="87">
        <f aca="true" t="shared" si="4" ref="H59:H65">H$57+E59/100</f>
        <v>40.92</v>
      </c>
      <c r="I59" s="290" t="s">
        <v>244</v>
      </c>
      <c r="J59" s="57"/>
      <c r="P59" s="54"/>
      <c r="Z59" s="64">
        <v>5</v>
      </c>
      <c r="AA59" s="297" t="s">
        <v>246</v>
      </c>
      <c r="AF59" s="51">
        <v>45</v>
      </c>
      <c r="AH59" s="54" t="s">
        <v>249</v>
      </c>
      <c r="AK59" s="68" t="s">
        <v>25</v>
      </c>
    </row>
    <row r="60" spans="4:27" ht="21" customHeight="1">
      <c r="D60" s="36" t="s">
        <v>235</v>
      </c>
      <c r="E60" s="42">
        <v>26</v>
      </c>
      <c r="F60" s="42">
        <v>34</v>
      </c>
      <c r="G60" s="36" t="s">
        <v>521</v>
      </c>
      <c r="H60" s="87">
        <f t="shared" si="4"/>
        <v>40.96</v>
      </c>
      <c r="I60" s="290">
        <v>1</v>
      </c>
      <c r="K60" s="51">
        <v>98</v>
      </c>
      <c r="P60" s="54"/>
      <c r="Z60" s="64">
        <v>2</v>
      </c>
      <c r="AA60" s="297"/>
    </row>
    <row r="61" spans="4:37" ht="21" customHeight="1">
      <c r="D61" s="36" t="s">
        <v>236</v>
      </c>
      <c r="E61" s="42">
        <v>34</v>
      </c>
      <c r="F61" s="42">
        <v>38</v>
      </c>
      <c r="G61" s="36" t="s">
        <v>524</v>
      </c>
      <c r="H61" s="87">
        <f t="shared" si="4"/>
        <v>41.040000000000006</v>
      </c>
      <c r="I61" s="290">
        <v>10</v>
      </c>
      <c r="P61" s="54"/>
      <c r="AA61" s="297"/>
      <c r="AK61" s="68" t="s">
        <v>26</v>
      </c>
    </row>
    <row r="62" spans="4:37" ht="21" customHeight="1">
      <c r="D62" s="36" t="s">
        <v>237</v>
      </c>
      <c r="E62" s="42">
        <v>38</v>
      </c>
      <c r="F62" s="42">
        <v>46</v>
      </c>
      <c r="G62" s="36" t="s">
        <v>525</v>
      </c>
      <c r="H62" s="87">
        <f t="shared" si="4"/>
        <v>41.080000000000005</v>
      </c>
      <c r="I62" s="290">
        <v>16</v>
      </c>
      <c r="P62" s="54">
        <v>8</v>
      </c>
      <c r="U62" s="51">
        <v>35</v>
      </c>
      <c r="X62" s="59" t="s">
        <v>245</v>
      </c>
      <c r="Z62" s="64">
        <v>2</v>
      </c>
      <c r="AA62" s="297" t="s">
        <v>246</v>
      </c>
      <c r="AF62" s="51">
        <v>55</v>
      </c>
      <c r="AI62" s="59" t="s">
        <v>245</v>
      </c>
      <c r="AK62" s="68" t="s">
        <v>14</v>
      </c>
    </row>
    <row r="63" spans="4:37" ht="22.5">
      <c r="D63" s="36" t="s">
        <v>238</v>
      </c>
      <c r="E63" s="42">
        <v>46</v>
      </c>
      <c r="F63" s="42">
        <v>61.5</v>
      </c>
      <c r="G63" s="36" t="s">
        <v>242</v>
      </c>
      <c r="H63" s="87">
        <f t="shared" si="4"/>
        <v>41.160000000000004</v>
      </c>
      <c r="I63" s="290">
        <v>1</v>
      </c>
      <c r="K63" s="51">
        <v>98</v>
      </c>
      <c r="P63" s="54"/>
      <c r="Z63" s="64">
        <v>2</v>
      </c>
      <c r="AE63" s="51">
        <v>1</v>
      </c>
      <c r="AK63" s="68" t="s">
        <v>27</v>
      </c>
    </row>
    <row r="64" spans="4:37" ht="21" customHeight="1">
      <c r="D64" s="36" t="s">
        <v>239</v>
      </c>
      <c r="E64" s="42">
        <v>61.5</v>
      </c>
      <c r="F64" s="42">
        <v>65</v>
      </c>
      <c r="G64" s="36" t="s">
        <v>227</v>
      </c>
      <c r="H64" s="87">
        <f t="shared" si="4"/>
        <v>41.315000000000005</v>
      </c>
      <c r="I64" s="290">
        <v>10</v>
      </c>
      <c r="P64" s="54"/>
      <c r="AK64" s="68" t="s">
        <v>19</v>
      </c>
    </row>
    <row r="65" spans="1:38" ht="22.5">
      <c r="A65" s="49"/>
      <c r="B65" s="34"/>
      <c r="C65" s="34"/>
      <c r="D65" s="45" t="s">
        <v>240</v>
      </c>
      <c r="E65" s="46">
        <v>65</v>
      </c>
      <c r="F65" s="46">
        <v>88</v>
      </c>
      <c r="G65" s="45" t="s">
        <v>243</v>
      </c>
      <c r="H65" s="88">
        <f t="shared" si="4"/>
        <v>41.35</v>
      </c>
      <c r="I65" s="291">
        <v>1</v>
      </c>
      <c r="J65" s="34"/>
      <c r="K65" s="287" t="s">
        <v>328</v>
      </c>
      <c r="L65" s="34"/>
      <c r="M65" s="34"/>
      <c r="N65" s="47"/>
      <c r="O65" s="53"/>
      <c r="P65" s="34">
        <v>0</v>
      </c>
      <c r="Q65" s="34"/>
      <c r="R65" s="34"/>
      <c r="S65" s="47"/>
      <c r="T65" s="34"/>
      <c r="U65" s="52"/>
      <c r="V65" s="34"/>
      <c r="W65" s="34"/>
      <c r="X65" s="47"/>
      <c r="Y65" s="34"/>
      <c r="Z65" s="65" t="s">
        <v>241</v>
      </c>
      <c r="AA65" s="34"/>
      <c r="AB65" s="34"/>
      <c r="AC65" s="47"/>
      <c r="AD65" s="34"/>
      <c r="AE65" s="52"/>
      <c r="AF65" s="52">
        <v>2</v>
      </c>
      <c r="AG65" s="34"/>
      <c r="AH65" s="34"/>
      <c r="AI65" s="47"/>
      <c r="AJ65" s="52"/>
      <c r="AK65" s="77" t="s">
        <v>329</v>
      </c>
      <c r="AL65" s="48"/>
    </row>
    <row r="66" spans="1:37" ht="21" customHeight="1">
      <c r="A66" t="s">
        <v>254</v>
      </c>
      <c r="B66" s="2" t="s">
        <v>106</v>
      </c>
      <c r="C66" s="2">
        <v>1</v>
      </c>
      <c r="D66" s="36" t="s">
        <v>538</v>
      </c>
      <c r="E66" s="42">
        <v>0</v>
      </c>
      <c r="F66" s="42">
        <v>6</v>
      </c>
      <c r="G66" s="36" t="s">
        <v>532</v>
      </c>
      <c r="H66" s="85">
        <v>45.7</v>
      </c>
      <c r="I66" s="290" t="s">
        <v>79</v>
      </c>
      <c r="J66" s="57"/>
      <c r="P66" s="54"/>
      <c r="AK66" s="68" t="s">
        <v>115</v>
      </c>
    </row>
    <row r="67" spans="4:37" ht="21" customHeight="1">
      <c r="D67" s="36" t="s">
        <v>474</v>
      </c>
      <c r="E67" s="42">
        <v>6</v>
      </c>
      <c r="F67" s="42">
        <v>10</v>
      </c>
      <c r="G67" s="36" t="s">
        <v>533</v>
      </c>
      <c r="H67" s="87">
        <f>H$66+E67/100</f>
        <v>45.760000000000005</v>
      </c>
      <c r="I67" s="290">
        <v>17</v>
      </c>
      <c r="P67" s="54"/>
      <c r="AK67" s="68" t="s">
        <v>457</v>
      </c>
    </row>
    <row r="68" spans="4:37" ht="21" customHeight="1">
      <c r="D68" s="36" t="s">
        <v>475</v>
      </c>
      <c r="E68" s="42">
        <v>10</v>
      </c>
      <c r="F68" s="58">
        <v>14</v>
      </c>
      <c r="G68" s="36" t="s">
        <v>519</v>
      </c>
      <c r="H68" s="87">
        <f>H$66+E68/100</f>
        <v>45.800000000000004</v>
      </c>
      <c r="I68" s="290">
        <v>10</v>
      </c>
      <c r="P68" s="54"/>
      <c r="AK68" s="68" t="s">
        <v>458</v>
      </c>
    </row>
    <row r="69" spans="1:38" ht="21" customHeight="1">
      <c r="A69" s="49"/>
      <c r="B69" s="34"/>
      <c r="C69" s="34"/>
      <c r="D69" s="45" t="s">
        <v>476</v>
      </c>
      <c r="E69" s="46">
        <v>14</v>
      </c>
      <c r="F69" s="46">
        <v>19.5</v>
      </c>
      <c r="G69" s="45" t="s">
        <v>520</v>
      </c>
      <c r="H69" s="88">
        <f>H$66+E69/100</f>
        <v>45.84</v>
      </c>
      <c r="I69" s="291">
        <v>1</v>
      </c>
      <c r="J69" s="34"/>
      <c r="K69" s="52">
        <v>99</v>
      </c>
      <c r="L69" s="34"/>
      <c r="M69" s="34"/>
      <c r="N69" s="47"/>
      <c r="O69" s="53"/>
      <c r="P69" s="34"/>
      <c r="Q69" s="34"/>
      <c r="R69" s="34"/>
      <c r="S69" s="47"/>
      <c r="T69" s="34"/>
      <c r="U69" s="52"/>
      <c r="V69" s="34"/>
      <c r="W69" s="34"/>
      <c r="X69" s="47"/>
      <c r="Y69" s="34"/>
      <c r="Z69" s="65">
        <v>0.5</v>
      </c>
      <c r="AA69" s="34"/>
      <c r="AB69" s="34"/>
      <c r="AC69" s="47"/>
      <c r="AD69" s="34"/>
      <c r="AE69" s="52"/>
      <c r="AF69" s="52"/>
      <c r="AG69" s="34"/>
      <c r="AH69" s="34"/>
      <c r="AI69" s="47"/>
      <c r="AJ69" s="52">
        <v>2.5</v>
      </c>
      <c r="AK69" s="77"/>
      <c r="AL69" s="48"/>
    </row>
    <row r="70" spans="1:37" ht="21" customHeight="1">
      <c r="A70" t="s">
        <v>254</v>
      </c>
      <c r="B70" s="2" t="s">
        <v>477</v>
      </c>
      <c r="C70" s="2">
        <v>1</v>
      </c>
      <c r="D70" s="36" t="s">
        <v>538</v>
      </c>
      <c r="E70" s="42">
        <v>0</v>
      </c>
      <c r="F70" s="42">
        <v>6</v>
      </c>
      <c r="G70" s="36" t="s">
        <v>532</v>
      </c>
      <c r="H70" s="85">
        <v>50.5</v>
      </c>
      <c r="I70" s="290">
        <v>1</v>
      </c>
      <c r="K70" s="51">
        <v>97</v>
      </c>
      <c r="P70" s="54"/>
      <c r="Z70" s="64">
        <v>3</v>
      </c>
      <c r="AB70" s="54">
        <v>0.2</v>
      </c>
      <c r="AD70" s="54">
        <v>6</v>
      </c>
      <c r="AE70" s="51">
        <v>1</v>
      </c>
      <c r="AJ70" s="51">
        <v>2.5</v>
      </c>
      <c r="AK70" s="68" t="s">
        <v>116</v>
      </c>
    </row>
    <row r="71" spans="4:37" ht="21" customHeight="1">
      <c r="D71" s="36" t="s">
        <v>474</v>
      </c>
      <c r="E71" s="42">
        <v>6</v>
      </c>
      <c r="F71" s="42">
        <v>10</v>
      </c>
      <c r="G71" s="36" t="s">
        <v>533</v>
      </c>
      <c r="H71" s="87">
        <f>H$70+E71/100</f>
        <v>50.56</v>
      </c>
      <c r="I71" s="290">
        <v>1</v>
      </c>
      <c r="P71" s="54"/>
      <c r="AK71" s="68" t="s">
        <v>457</v>
      </c>
    </row>
    <row r="72" spans="4:37" ht="21" customHeight="1">
      <c r="D72" s="36" t="s">
        <v>303</v>
      </c>
      <c r="E72" s="42">
        <v>10</v>
      </c>
      <c r="F72" s="42">
        <v>17</v>
      </c>
      <c r="G72" s="36" t="s">
        <v>519</v>
      </c>
      <c r="H72" s="87">
        <f aca="true" t="shared" si="5" ref="H72:H84">H$70+E72/100</f>
        <v>50.6</v>
      </c>
      <c r="I72" s="290">
        <v>16</v>
      </c>
      <c r="P72" s="54"/>
      <c r="AK72" s="68" t="s">
        <v>14</v>
      </c>
    </row>
    <row r="73" spans="4:37" ht="22.5">
      <c r="D73" s="36" t="s">
        <v>304</v>
      </c>
      <c r="E73" s="42">
        <v>17</v>
      </c>
      <c r="F73" s="42">
        <v>20</v>
      </c>
      <c r="G73" s="36" t="s">
        <v>520</v>
      </c>
      <c r="H73" s="87">
        <f t="shared" si="5"/>
        <v>50.67</v>
      </c>
      <c r="I73" s="290">
        <v>10</v>
      </c>
      <c r="P73" s="54"/>
      <c r="AK73" s="68" t="s">
        <v>180</v>
      </c>
    </row>
    <row r="74" spans="4:37" ht="22.5">
      <c r="D74" s="36" t="s">
        <v>305</v>
      </c>
      <c r="E74" s="42">
        <v>20</v>
      </c>
      <c r="F74" s="42">
        <v>39</v>
      </c>
      <c r="G74" s="36" t="s">
        <v>70</v>
      </c>
      <c r="H74" s="87">
        <f t="shared" si="5"/>
        <v>50.7</v>
      </c>
      <c r="I74" s="290">
        <v>1.5</v>
      </c>
      <c r="K74" s="51">
        <v>84</v>
      </c>
      <c r="P74" s="54">
        <v>15</v>
      </c>
      <c r="R74" s="2">
        <v>0.4</v>
      </c>
      <c r="S74" s="40">
        <v>0.7</v>
      </c>
      <c r="Z74" s="64">
        <v>1</v>
      </c>
      <c r="AJ74" s="51">
        <v>2.5</v>
      </c>
      <c r="AK74" s="68" t="s">
        <v>117</v>
      </c>
    </row>
    <row r="75" spans="4:37" ht="22.5">
      <c r="D75" s="36" t="s">
        <v>306</v>
      </c>
      <c r="E75" s="42">
        <v>39</v>
      </c>
      <c r="F75" s="42">
        <v>47</v>
      </c>
      <c r="G75" s="36" t="s">
        <v>525</v>
      </c>
      <c r="H75" s="87">
        <f t="shared" si="5"/>
        <v>50.89</v>
      </c>
      <c r="I75" s="290" t="s">
        <v>440</v>
      </c>
      <c r="J75" s="57"/>
      <c r="K75" s="51">
        <v>90</v>
      </c>
      <c r="P75" s="54">
        <v>5</v>
      </c>
      <c r="R75" s="2">
        <v>0.4</v>
      </c>
      <c r="S75" s="40">
        <v>0.7</v>
      </c>
      <c r="T75" s="2">
        <v>7</v>
      </c>
      <c r="U75" s="51">
        <v>2</v>
      </c>
      <c r="Z75" s="64" t="s">
        <v>533</v>
      </c>
      <c r="AE75" s="51">
        <v>0</v>
      </c>
      <c r="AF75" s="51">
        <v>4</v>
      </c>
      <c r="AJ75" s="51">
        <v>2.5</v>
      </c>
      <c r="AK75" s="68" t="s">
        <v>330</v>
      </c>
    </row>
    <row r="76" spans="4:37" ht="21" customHeight="1">
      <c r="D76" s="36" t="s">
        <v>307</v>
      </c>
      <c r="E76" s="42">
        <v>47</v>
      </c>
      <c r="F76" s="42">
        <v>67</v>
      </c>
      <c r="G76" s="36" t="s">
        <v>568</v>
      </c>
      <c r="H76" s="87">
        <f t="shared" si="5"/>
        <v>50.97</v>
      </c>
      <c r="I76" s="290">
        <v>10</v>
      </c>
      <c r="P76" s="54"/>
      <c r="AJ76" s="51">
        <v>16</v>
      </c>
      <c r="AK76" s="68" t="s">
        <v>470</v>
      </c>
    </row>
    <row r="77" spans="4:37" ht="21" customHeight="1">
      <c r="D77" s="36" t="s">
        <v>308</v>
      </c>
      <c r="E77" s="42">
        <v>67</v>
      </c>
      <c r="F77" s="42">
        <v>71</v>
      </c>
      <c r="G77" s="36" t="s">
        <v>569</v>
      </c>
      <c r="H77" s="87">
        <f t="shared" si="5"/>
        <v>51.17</v>
      </c>
      <c r="I77" s="290">
        <v>1</v>
      </c>
      <c r="P77" s="54"/>
      <c r="AK77" s="68" t="s">
        <v>457</v>
      </c>
    </row>
    <row r="78" spans="4:31" ht="21" customHeight="1">
      <c r="D78" s="36" t="s">
        <v>309</v>
      </c>
      <c r="E78" s="42">
        <v>71</v>
      </c>
      <c r="F78" s="42">
        <v>77.5</v>
      </c>
      <c r="G78" s="36" t="s">
        <v>227</v>
      </c>
      <c r="H78" s="87">
        <f t="shared" si="5"/>
        <v>51.21</v>
      </c>
      <c r="I78" s="290">
        <v>1</v>
      </c>
      <c r="K78" s="51">
        <v>90</v>
      </c>
      <c r="P78" s="54">
        <v>8</v>
      </c>
      <c r="R78" s="2">
        <v>0.3</v>
      </c>
      <c r="T78" s="2">
        <v>7</v>
      </c>
      <c r="Z78" s="64">
        <v>2</v>
      </c>
      <c r="AB78" s="54">
        <v>0.2</v>
      </c>
      <c r="AD78" s="54">
        <v>6.5</v>
      </c>
      <c r="AE78" s="51">
        <v>0</v>
      </c>
    </row>
    <row r="79" spans="4:37" ht="21" customHeight="1">
      <c r="D79" s="36" t="s">
        <v>41</v>
      </c>
      <c r="E79" s="42">
        <v>77.5</v>
      </c>
      <c r="F79" s="42">
        <v>82</v>
      </c>
      <c r="G79" s="36" t="s">
        <v>228</v>
      </c>
      <c r="H79" s="87">
        <f t="shared" si="5"/>
        <v>51.275</v>
      </c>
      <c r="I79" s="290">
        <v>10</v>
      </c>
      <c r="P79" s="54"/>
      <c r="AJ79" s="51">
        <v>12</v>
      </c>
      <c r="AK79" s="68" t="s">
        <v>118</v>
      </c>
    </row>
    <row r="80" spans="4:36" ht="21" customHeight="1">
      <c r="D80" s="36" t="s">
        <v>42</v>
      </c>
      <c r="E80" s="42">
        <v>82</v>
      </c>
      <c r="F80" s="42">
        <v>127</v>
      </c>
      <c r="G80" s="36" t="s">
        <v>74</v>
      </c>
      <c r="H80" s="87">
        <f t="shared" si="5"/>
        <v>51.32</v>
      </c>
      <c r="I80" s="290" t="s">
        <v>533</v>
      </c>
      <c r="K80" s="51">
        <v>83</v>
      </c>
      <c r="P80" s="54">
        <v>15</v>
      </c>
      <c r="R80" s="2">
        <v>0.3</v>
      </c>
      <c r="S80" s="40">
        <v>0.7</v>
      </c>
      <c r="T80" s="2">
        <v>7</v>
      </c>
      <c r="Z80" s="64" t="s">
        <v>533</v>
      </c>
      <c r="AE80" s="51">
        <v>0</v>
      </c>
      <c r="AJ80" s="51">
        <v>2.5</v>
      </c>
    </row>
    <row r="81" spans="4:37" ht="21" customHeight="1">
      <c r="D81" s="36" t="s">
        <v>43</v>
      </c>
      <c r="E81" s="42">
        <v>127</v>
      </c>
      <c r="F81" s="42">
        <v>132</v>
      </c>
      <c r="G81" s="36" t="s">
        <v>75</v>
      </c>
      <c r="H81" s="87">
        <f t="shared" si="5"/>
        <v>51.77</v>
      </c>
      <c r="I81" s="290">
        <v>17</v>
      </c>
      <c r="P81" s="54"/>
      <c r="AK81" s="68" t="s">
        <v>457</v>
      </c>
    </row>
    <row r="82" spans="4:37" ht="21" customHeight="1">
      <c r="D82" s="36" t="s">
        <v>44</v>
      </c>
      <c r="E82" s="42">
        <v>132</v>
      </c>
      <c r="F82" s="42">
        <v>137</v>
      </c>
      <c r="G82" s="36" t="s">
        <v>76</v>
      </c>
      <c r="H82" s="87">
        <f t="shared" si="5"/>
        <v>51.82</v>
      </c>
      <c r="I82" s="290">
        <v>17</v>
      </c>
      <c r="P82" s="54"/>
      <c r="AK82" s="68" t="s">
        <v>457</v>
      </c>
    </row>
    <row r="83" spans="4:37" ht="33.75">
      <c r="D83" s="36" t="s">
        <v>45</v>
      </c>
      <c r="E83" s="42">
        <v>137</v>
      </c>
      <c r="F83" s="42">
        <v>144</v>
      </c>
      <c r="G83" s="36" t="s">
        <v>77</v>
      </c>
      <c r="H83" s="87">
        <f t="shared" si="5"/>
        <v>51.87</v>
      </c>
      <c r="I83" s="290">
        <v>2</v>
      </c>
      <c r="P83" s="54">
        <v>15</v>
      </c>
      <c r="R83" s="2">
        <v>0.3</v>
      </c>
      <c r="S83" s="40">
        <v>1.5</v>
      </c>
      <c r="Z83" s="64">
        <v>2</v>
      </c>
      <c r="AJ83" s="51">
        <v>2.5</v>
      </c>
      <c r="AK83" s="68" t="s">
        <v>478</v>
      </c>
    </row>
    <row r="84" spans="1:38" ht="21" customHeight="1">
      <c r="A84" s="49"/>
      <c r="B84" s="34"/>
      <c r="C84" s="34"/>
      <c r="D84" s="45" t="s">
        <v>46</v>
      </c>
      <c r="E84" s="46">
        <v>144</v>
      </c>
      <c r="F84" s="46">
        <v>150</v>
      </c>
      <c r="G84" s="45" t="s">
        <v>78</v>
      </c>
      <c r="H84" s="88">
        <f t="shared" si="5"/>
        <v>51.94</v>
      </c>
      <c r="I84" s="291">
        <v>17</v>
      </c>
      <c r="J84" s="34"/>
      <c r="K84" s="52"/>
      <c r="L84" s="34"/>
      <c r="M84" s="34"/>
      <c r="N84" s="47"/>
      <c r="O84" s="53"/>
      <c r="P84" s="34"/>
      <c r="Q84" s="34"/>
      <c r="R84" s="34"/>
      <c r="S84" s="47"/>
      <c r="T84" s="34"/>
      <c r="U84" s="52"/>
      <c r="V84" s="34"/>
      <c r="W84" s="34"/>
      <c r="X84" s="47"/>
      <c r="Y84" s="34"/>
      <c r="Z84" s="65"/>
      <c r="AA84" s="34"/>
      <c r="AB84" s="34"/>
      <c r="AC84" s="47"/>
      <c r="AD84" s="34"/>
      <c r="AE84" s="52"/>
      <c r="AF84" s="52"/>
      <c r="AG84" s="34"/>
      <c r="AH84" s="34"/>
      <c r="AI84" s="47"/>
      <c r="AJ84" s="52"/>
      <c r="AK84" s="77"/>
      <c r="AL84" s="48"/>
    </row>
    <row r="85" spans="1:38" ht="21" customHeight="1">
      <c r="A85" s="56" t="s">
        <v>254</v>
      </c>
      <c r="B85" s="54" t="s">
        <v>47</v>
      </c>
      <c r="C85" s="54">
        <v>1</v>
      </c>
      <c r="D85" s="57" t="s">
        <v>473</v>
      </c>
      <c r="E85" s="58">
        <v>1</v>
      </c>
      <c r="F85" s="58">
        <v>6</v>
      </c>
      <c r="G85" s="36" t="s">
        <v>532</v>
      </c>
      <c r="H85" s="86">
        <v>55.5</v>
      </c>
      <c r="I85" s="290">
        <v>2</v>
      </c>
      <c r="P85" s="54">
        <v>15</v>
      </c>
      <c r="Q85" s="54"/>
      <c r="R85" s="54">
        <v>0.2</v>
      </c>
      <c r="S85" s="59">
        <v>0.7</v>
      </c>
      <c r="T85" s="54"/>
      <c r="U85" s="51">
        <v>0</v>
      </c>
      <c r="Z85" s="64">
        <v>1</v>
      </c>
      <c r="AJ85" s="51">
        <v>2</v>
      </c>
      <c r="AK85" s="68" t="s">
        <v>481</v>
      </c>
      <c r="AL85" s="60"/>
    </row>
    <row r="86" spans="1:38" ht="21" customHeight="1">
      <c r="A86" s="56"/>
      <c r="B86" s="54"/>
      <c r="C86" s="54"/>
      <c r="D86" s="57" t="s">
        <v>48</v>
      </c>
      <c r="E86" s="58">
        <v>6</v>
      </c>
      <c r="F86" s="58">
        <v>13</v>
      </c>
      <c r="G86" s="36" t="s">
        <v>534</v>
      </c>
      <c r="H86" s="87">
        <f>H$85+E86/100</f>
        <v>55.56</v>
      </c>
      <c r="I86" s="290">
        <v>17</v>
      </c>
      <c r="P86" s="54"/>
      <c r="Q86" s="54"/>
      <c r="R86" s="54"/>
      <c r="S86" s="59"/>
      <c r="T86" s="54"/>
      <c r="AK86" s="68" t="s">
        <v>482</v>
      </c>
      <c r="AL86" s="60"/>
    </row>
    <row r="87" spans="1:38" ht="21" customHeight="1">
      <c r="A87" s="56"/>
      <c r="B87" s="54"/>
      <c r="C87" s="54"/>
      <c r="D87" s="57" t="s">
        <v>49</v>
      </c>
      <c r="E87" s="58">
        <v>13</v>
      </c>
      <c r="F87" s="58">
        <v>20</v>
      </c>
      <c r="G87" s="36" t="s">
        <v>520</v>
      </c>
      <c r="H87" s="87">
        <f aca="true" t="shared" si="6" ref="H87:H93">H$85+E87/100</f>
        <v>55.63</v>
      </c>
      <c r="I87" s="290">
        <v>17</v>
      </c>
      <c r="P87" s="54"/>
      <c r="Q87" s="54"/>
      <c r="R87" s="54"/>
      <c r="S87" s="59"/>
      <c r="T87" s="54"/>
      <c r="AK87" s="68" t="s">
        <v>483</v>
      </c>
      <c r="AL87" s="60"/>
    </row>
    <row r="88" spans="1:38" ht="21" customHeight="1">
      <c r="A88" s="56"/>
      <c r="B88" s="54"/>
      <c r="C88" s="54"/>
      <c r="D88" s="57" t="s">
        <v>50</v>
      </c>
      <c r="E88" s="58">
        <v>20</v>
      </c>
      <c r="F88" s="58">
        <v>43.5</v>
      </c>
      <c r="G88" s="57" t="s">
        <v>70</v>
      </c>
      <c r="H88" s="87">
        <f t="shared" si="6"/>
        <v>55.7</v>
      </c>
      <c r="I88" s="290">
        <v>2</v>
      </c>
      <c r="K88" s="51">
        <v>90</v>
      </c>
      <c r="P88" s="54">
        <v>10</v>
      </c>
      <c r="Q88" s="54"/>
      <c r="R88" s="54">
        <v>0.2</v>
      </c>
      <c r="S88" s="59">
        <v>0.7</v>
      </c>
      <c r="T88" s="54"/>
      <c r="Z88" s="64">
        <v>1</v>
      </c>
      <c r="AJ88" s="51">
        <v>3</v>
      </c>
      <c r="AK88" s="68" t="s">
        <v>484</v>
      </c>
      <c r="AL88" s="60"/>
    </row>
    <row r="89" spans="1:38" ht="21" customHeight="1">
      <c r="A89" s="56"/>
      <c r="B89" s="54"/>
      <c r="C89" s="54"/>
      <c r="D89" s="57" t="s">
        <v>51</v>
      </c>
      <c r="E89" s="58">
        <v>43.5</v>
      </c>
      <c r="F89" s="58">
        <v>50</v>
      </c>
      <c r="G89" s="36" t="s">
        <v>525</v>
      </c>
      <c r="H89" s="87">
        <f t="shared" si="6"/>
        <v>55.935</v>
      </c>
      <c r="I89" s="290" t="s">
        <v>529</v>
      </c>
      <c r="J89" s="57"/>
      <c r="K89" s="51">
        <v>40</v>
      </c>
      <c r="P89" s="54">
        <v>4</v>
      </c>
      <c r="Q89" s="54"/>
      <c r="R89" s="54"/>
      <c r="S89" s="59"/>
      <c r="T89" s="54"/>
      <c r="U89" s="51">
        <v>30</v>
      </c>
      <c r="Z89" s="64" t="s">
        <v>533</v>
      </c>
      <c r="AF89" s="51">
        <v>24</v>
      </c>
      <c r="AK89" s="68" t="s">
        <v>504</v>
      </c>
      <c r="AL89" s="60"/>
    </row>
    <row r="90" spans="1:38" ht="21" customHeight="1">
      <c r="A90" s="56"/>
      <c r="B90" s="54"/>
      <c r="C90" s="54"/>
      <c r="D90" s="57" t="s">
        <v>52</v>
      </c>
      <c r="E90" s="58">
        <v>50</v>
      </c>
      <c r="F90" s="42">
        <v>71</v>
      </c>
      <c r="G90" s="36" t="s">
        <v>71</v>
      </c>
      <c r="H90" s="87">
        <f t="shared" si="6"/>
        <v>56</v>
      </c>
      <c r="I90" s="290">
        <v>10</v>
      </c>
      <c r="P90" s="54"/>
      <c r="Q90" s="54"/>
      <c r="R90" s="54"/>
      <c r="S90" s="59"/>
      <c r="T90" s="54"/>
      <c r="AF90" s="51">
        <v>45</v>
      </c>
      <c r="AJ90" s="51">
        <v>16</v>
      </c>
      <c r="AK90" s="68" t="s">
        <v>485</v>
      </c>
      <c r="AL90" s="60"/>
    </row>
    <row r="91" spans="4:37" ht="21" customHeight="1">
      <c r="D91" s="36" t="s">
        <v>53</v>
      </c>
      <c r="E91" s="42">
        <v>71</v>
      </c>
      <c r="F91" s="42">
        <v>77</v>
      </c>
      <c r="G91" s="36" t="s">
        <v>228</v>
      </c>
      <c r="H91" s="87">
        <f t="shared" si="6"/>
        <v>56.21</v>
      </c>
      <c r="I91" s="290" t="s">
        <v>228</v>
      </c>
      <c r="J91" s="57"/>
      <c r="P91" s="54"/>
      <c r="AK91" s="68" t="s">
        <v>486</v>
      </c>
    </row>
    <row r="92" spans="4:37" ht="21" customHeight="1">
      <c r="D92" s="36" t="s">
        <v>54</v>
      </c>
      <c r="E92" s="42">
        <v>77</v>
      </c>
      <c r="F92" s="42">
        <v>81</v>
      </c>
      <c r="G92" s="36" t="s">
        <v>72</v>
      </c>
      <c r="H92" s="87">
        <f t="shared" si="6"/>
        <v>56.27</v>
      </c>
      <c r="I92" s="290">
        <v>10</v>
      </c>
      <c r="P92" s="54"/>
      <c r="AJ92" s="51">
        <v>16</v>
      </c>
      <c r="AK92" s="68" t="s">
        <v>458</v>
      </c>
    </row>
    <row r="93" spans="1:38" ht="33.75">
      <c r="A93" s="49"/>
      <c r="B93" s="34"/>
      <c r="C93" s="34"/>
      <c r="D93" s="45" t="s">
        <v>55</v>
      </c>
      <c r="E93" s="46">
        <v>81</v>
      </c>
      <c r="F93" s="46">
        <v>123</v>
      </c>
      <c r="G93" s="45" t="s">
        <v>73</v>
      </c>
      <c r="H93" s="88">
        <f t="shared" si="6"/>
        <v>56.31</v>
      </c>
      <c r="I93" s="291" t="s">
        <v>532</v>
      </c>
      <c r="J93" s="45"/>
      <c r="K93" s="52" t="s">
        <v>480</v>
      </c>
      <c r="L93" s="34"/>
      <c r="M93" s="34"/>
      <c r="N93" s="47"/>
      <c r="O93" s="53"/>
      <c r="P93" s="34">
        <v>5</v>
      </c>
      <c r="Q93" s="34"/>
      <c r="R93" s="34">
        <v>0.2</v>
      </c>
      <c r="S93" s="47"/>
      <c r="T93" s="34"/>
      <c r="U93" s="52"/>
      <c r="V93" s="34"/>
      <c r="W93" s="34"/>
      <c r="X93" s="47"/>
      <c r="Y93" s="34"/>
      <c r="Z93" s="65">
        <v>2</v>
      </c>
      <c r="AA93" s="34"/>
      <c r="AB93" s="34">
        <v>0.2</v>
      </c>
      <c r="AC93" s="47">
        <v>0.5</v>
      </c>
      <c r="AD93" s="34"/>
      <c r="AE93" s="52"/>
      <c r="AF93" s="52"/>
      <c r="AG93" s="34"/>
      <c r="AH93" s="34"/>
      <c r="AI93" s="47"/>
      <c r="AJ93" s="52"/>
      <c r="AK93" s="77" t="s">
        <v>487</v>
      </c>
      <c r="AL93" s="48"/>
    </row>
    <row r="94" spans="1:37" ht="18.75" customHeight="1">
      <c r="A94" t="s">
        <v>254</v>
      </c>
      <c r="B94" s="2" t="s">
        <v>56</v>
      </c>
      <c r="C94" s="2">
        <v>1</v>
      </c>
      <c r="D94" s="36" t="s">
        <v>393</v>
      </c>
      <c r="E94" s="42">
        <v>0</v>
      </c>
      <c r="F94" s="42">
        <v>5</v>
      </c>
      <c r="G94" s="36" t="s">
        <v>532</v>
      </c>
      <c r="H94" s="85">
        <v>60.1</v>
      </c>
      <c r="I94" s="290" t="s">
        <v>598</v>
      </c>
      <c r="J94" s="73"/>
      <c r="P94" s="54"/>
      <c r="AF94" s="64"/>
      <c r="AG94" s="57"/>
      <c r="AK94" s="68" t="s">
        <v>488</v>
      </c>
    </row>
    <row r="95" spans="2:38" s="344" customFormat="1" ht="63" customHeight="1">
      <c r="B95" s="345"/>
      <c r="C95" s="345"/>
      <c r="D95" s="346"/>
      <c r="E95" s="347">
        <v>5</v>
      </c>
      <c r="F95" s="347">
        <v>148</v>
      </c>
      <c r="G95" s="346" t="s">
        <v>489</v>
      </c>
      <c r="H95" s="336">
        <f>H$94+E95/100</f>
        <v>60.15</v>
      </c>
      <c r="I95" s="326" t="s">
        <v>529</v>
      </c>
      <c r="J95" s="345"/>
      <c r="K95" s="348" t="s">
        <v>331</v>
      </c>
      <c r="L95" s="345"/>
      <c r="M95" s="345"/>
      <c r="N95" s="349"/>
      <c r="O95" s="350"/>
      <c r="P95" s="345">
        <v>2.5</v>
      </c>
      <c r="Q95" s="345"/>
      <c r="R95" s="345"/>
      <c r="S95" s="349"/>
      <c r="T95" s="345"/>
      <c r="U95" s="351" t="s">
        <v>324</v>
      </c>
      <c r="V95" s="345"/>
      <c r="W95" s="345"/>
      <c r="X95" s="349"/>
      <c r="Y95" s="345"/>
      <c r="Z95" s="352" t="s">
        <v>533</v>
      </c>
      <c r="AA95" s="345"/>
      <c r="AB95" s="345"/>
      <c r="AC95" s="349"/>
      <c r="AD95" s="345"/>
      <c r="AE95" s="351"/>
      <c r="AF95" s="352" t="s">
        <v>393</v>
      </c>
      <c r="AG95" s="346"/>
      <c r="AH95" s="345"/>
      <c r="AI95" s="349"/>
      <c r="AJ95" s="351"/>
      <c r="AK95" s="353" t="s">
        <v>501</v>
      </c>
      <c r="AL95" s="354"/>
    </row>
    <row r="96" spans="1:38" s="322" customFormat="1" ht="18.75" customHeight="1">
      <c r="A96" s="322" t="s">
        <v>254</v>
      </c>
      <c r="B96" s="323" t="s">
        <v>56</v>
      </c>
      <c r="C96" s="323">
        <v>2</v>
      </c>
      <c r="D96" s="324" t="s">
        <v>57</v>
      </c>
      <c r="E96" s="325">
        <v>0</v>
      </c>
      <c r="F96" s="325">
        <v>23</v>
      </c>
      <c r="G96" s="324" t="s">
        <v>490</v>
      </c>
      <c r="H96" s="323">
        <v>61.6</v>
      </c>
      <c r="I96" s="326" t="s">
        <v>529</v>
      </c>
      <c r="J96" s="323"/>
      <c r="K96" s="327"/>
      <c r="L96" s="323"/>
      <c r="M96" s="323"/>
      <c r="N96" s="328"/>
      <c r="O96" s="329"/>
      <c r="P96" s="323"/>
      <c r="Q96" s="323"/>
      <c r="R96" s="323"/>
      <c r="S96" s="328"/>
      <c r="T96" s="323"/>
      <c r="U96" s="327"/>
      <c r="V96" s="323"/>
      <c r="W96" s="323"/>
      <c r="X96" s="328"/>
      <c r="Y96" s="323"/>
      <c r="Z96" s="330"/>
      <c r="AA96" s="323"/>
      <c r="AB96" s="323"/>
      <c r="AC96" s="328"/>
      <c r="AD96" s="323"/>
      <c r="AE96" s="327"/>
      <c r="AF96" s="330"/>
      <c r="AG96" s="324"/>
      <c r="AH96" s="323"/>
      <c r="AI96" s="328"/>
      <c r="AJ96" s="327"/>
      <c r="AK96" s="331" t="s">
        <v>435</v>
      </c>
      <c r="AL96" s="332"/>
    </row>
    <row r="97" spans="1:38" s="355" customFormat="1" ht="18.75" customHeight="1">
      <c r="A97" s="355" t="s">
        <v>254</v>
      </c>
      <c r="B97" s="356" t="s">
        <v>58</v>
      </c>
      <c r="C97" s="356">
        <v>1</v>
      </c>
      <c r="D97" s="338" t="s">
        <v>59</v>
      </c>
      <c r="E97" s="338" t="s">
        <v>492</v>
      </c>
      <c r="F97" s="338" t="s">
        <v>244</v>
      </c>
      <c r="G97" s="338" t="s">
        <v>257</v>
      </c>
      <c r="H97" s="357">
        <v>65.1</v>
      </c>
      <c r="I97" s="337" t="s">
        <v>529</v>
      </c>
      <c r="J97" s="356"/>
      <c r="K97" s="358"/>
      <c r="L97" s="356"/>
      <c r="M97" s="356"/>
      <c r="N97" s="359"/>
      <c r="O97" s="360"/>
      <c r="P97" s="356"/>
      <c r="Q97" s="356"/>
      <c r="R97" s="356"/>
      <c r="S97" s="359"/>
      <c r="T97" s="356"/>
      <c r="U97" s="358"/>
      <c r="V97" s="356"/>
      <c r="W97" s="356"/>
      <c r="X97" s="359"/>
      <c r="Y97" s="356"/>
      <c r="Z97" s="339"/>
      <c r="AA97" s="356"/>
      <c r="AB97" s="356"/>
      <c r="AC97" s="359"/>
      <c r="AD97" s="356"/>
      <c r="AE97" s="358"/>
      <c r="AF97" s="339"/>
      <c r="AG97" s="338"/>
      <c r="AH97" s="356"/>
      <c r="AI97" s="359"/>
      <c r="AJ97" s="358"/>
      <c r="AK97" s="343"/>
      <c r="AL97" s="361"/>
    </row>
    <row r="98" spans="2:38" s="355" customFormat="1" ht="18.75" customHeight="1">
      <c r="B98" s="356"/>
      <c r="C98" s="356"/>
      <c r="D98" s="338" t="s">
        <v>491</v>
      </c>
      <c r="E98" s="338" t="s">
        <v>529</v>
      </c>
      <c r="F98" s="362">
        <v>20</v>
      </c>
      <c r="G98" s="338" t="s">
        <v>519</v>
      </c>
      <c r="H98" s="336">
        <f>H$97+E98/100</f>
        <v>65.21</v>
      </c>
      <c r="I98" s="337">
        <v>1.5</v>
      </c>
      <c r="J98" s="356"/>
      <c r="K98" s="358">
        <v>90</v>
      </c>
      <c r="L98" s="356"/>
      <c r="M98" s="356"/>
      <c r="N98" s="359"/>
      <c r="O98" s="360"/>
      <c r="P98" s="356"/>
      <c r="Q98" s="356"/>
      <c r="R98" s="356"/>
      <c r="S98" s="359"/>
      <c r="T98" s="356"/>
      <c r="U98" s="358"/>
      <c r="V98" s="356"/>
      <c r="W98" s="356"/>
      <c r="X98" s="359"/>
      <c r="Y98" s="356"/>
      <c r="Z98" s="339"/>
      <c r="AA98" s="356"/>
      <c r="AB98" s="356"/>
      <c r="AC98" s="359"/>
      <c r="AD98" s="356"/>
      <c r="AE98" s="358"/>
      <c r="AF98" s="339"/>
      <c r="AG98" s="338"/>
      <c r="AH98" s="356"/>
      <c r="AI98" s="359"/>
      <c r="AJ98" s="358"/>
      <c r="AK98" s="343" t="s">
        <v>149</v>
      </c>
      <c r="AL98" s="361"/>
    </row>
    <row r="99" spans="2:38" s="355" customFormat="1" ht="22.5">
      <c r="B99" s="356"/>
      <c r="C99" s="356"/>
      <c r="D99" s="338" t="s">
        <v>60</v>
      </c>
      <c r="E99" s="338" t="s">
        <v>573</v>
      </c>
      <c r="F99" s="362">
        <v>27</v>
      </c>
      <c r="G99" s="338" t="s">
        <v>520</v>
      </c>
      <c r="H99" s="336">
        <f aca="true" t="shared" si="7" ref="H99:H108">H$97+E99/100</f>
        <v>65.3</v>
      </c>
      <c r="I99" s="337" t="s">
        <v>529</v>
      </c>
      <c r="J99" s="356"/>
      <c r="K99" s="358">
        <v>45</v>
      </c>
      <c r="L99" s="356"/>
      <c r="M99" s="356"/>
      <c r="N99" s="359"/>
      <c r="O99" s="360"/>
      <c r="P99" s="356">
        <v>5</v>
      </c>
      <c r="Q99" s="356"/>
      <c r="R99" s="356"/>
      <c r="S99" s="359"/>
      <c r="T99" s="356"/>
      <c r="U99" s="358">
        <v>30</v>
      </c>
      <c r="V99" s="356"/>
      <c r="W99" s="356"/>
      <c r="X99" s="359"/>
      <c r="Y99" s="356"/>
      <c r="Z99" s="339" t="s">
        <v>533</v>
      </c>
      <c r="AA99" s="356"/>
      <c r="AB99" s="356"/>
      <c r="AC99" s="359"/>
      <c r="AD99" s="356"/>
      <c r="AE99" s="358"/>
      <c r="AF99" s="339" t="s">
        <v>156</v>
      </c>
      <c r="AG99" s="338"/>
      <c r="AH99" s="356"/>
      <c r="AI99" s="359"/>
      <c r="AJ99" s="358"/>
      <c r="AK99" s="343" t="s">
        <v>502</v>
      </c>
      <c r="AL99" s="361"/>
    </row>
    <row r="100" spans="2:38" s="355" customFormat="1" ht="18.75" customHeight="1">
      <c r="B100" s="356"/>
      <c r="C100" s="356"/>
      <c r="D100" s="338" t="s">
        <v>61</v>
      </c>
      <c r="E100" s="338" t="s">
        <v>493</v>
      </c>
      <c r="F100" s="362">
        <v>32</v>
      </c>
      <c r="G100" s="338" t="s">
        <v>316</v>
      </c>
      <c r="H100" s="336">
        <f t="shared" si="7"/>
        <v>65.36999999999999</v>
      </c>
      <c r="I100" s="337" t="s">
        <v>529</v>
      </c>
      <c r="J100" s="356"/>
      <c r="K100" s="358">
        <v>60</v>
      </c>
      <c r="L100" s="356"/>
      <c r="M100" s="356"/>
      <c r="N100" s="359"/>
      <c r="O100" s="360"/>
      <c r="P100" s="356"/>
      <c r="Q100" s="356"/>
      <c r="R100" s="356"/>
      <c r="S100" s="359"/>
      <c r="T100" s="356"/>
      <c r="U100" s="358"/>
      <c r="V100" s="356"/>
      <c r="W100" s="356"/>
      <c r="X100" s="359"/>
      <c r="Y100" s="356"/>
      <c r="Z100" s="339"/>
      <c r="AA100" s="356"/>
      <c r="AB100" s="356"/>
      <c r="AC100" s="359"/>
      <c r="AD100" s="356"/>
      <c r="AE100" s="358"/>
      <c r="AF100" s="339"/>
      <c r="AG100" s="338"/>
      <c r="AH100" s="356"/>
      <c r="AI100" s="359"/>
      <c r="AJ100" s="358"/>
      <c r="AK100" s="343" t="s">
        <v>150</v>
      </c>
      <c r="AL100" s="361"/>
    </row>
    <row r="101" spans="2:38" s="355" customFormat="1" ht="18.75" customHeight="1">
      <c r="B101" s="356"/>
      <c r="C101" s="356"/>
      <c r="D101" s="338" t="s">
        <v>62</v>
      </c>
      <c r="E101" s="338" t="s">
        <v>494</v>
      </c>
      <c r="F101" s="362">
        <v>38</v>
      </c>
      <c r="G101" s="338" t="s">
        <v>317</v>
      </c>
      <c r="H101" s="336">
        <f t="shared" si="7"/>
        <v>65.41999999999999</v>
      </c>
      <c r="I101" s="337" t="s">
        <v>495</v>
      </c>
      <c r="J101" s="356"/>
      <c r="K101" s="358">
        <v>65</v>
      </c>
      <c r="L101" s="356"/>
      <c r="M101" s="356"/>
      <c r="N101" s="359"/>
      <c r="O101" s="360"/>
      <c r="P101" s="356"/>
      <c r="Q101" s="356"/>
      <c r="R101" s="356"/>
      <c r="S101" s="359"/>
      <c r="T101" s="356"/>
      <c r="U101" s="358"/>
      <c r="V101" s="356"/>
      <c r="W101" s="356"/>
      <c r="X101" s="359"/>
      <c r="Y101" s="356"/>
      <c r="Z101" s="339">
        <v>35</v>
      </c>
      <c r="AA101" s="356">
        <v>0.1</v>
      </c>
      <c r="AB101" s="356">
        <v>0.3</v>
      </c>
      <c r="AC101" s="359">
        <v>0.5</v>
      </c>
      <c r="AD101" s="356">
        <v>1</v>
      </c>
      <c r="AE101" s="358"/>
      <c r="AF101" s="339"/>
      <c r="AG101" s="338"/>
      <c r="AH101" s="356"/>
      <c r="AI101" s="359"/>
      <c r="AJ101" s="358"/>
      <c r="AK101" s="343" t="s">
        <v>497</v>
      </c>
      <c r="AL101" s="361"/>
    </row>
    <row r="102" spans="2:38" s="355" customFormat="1" ht="18.75" customHeight="1">
      <c r="B102" s="356"/>
      <c r="C102" s="356"/>
      <c r="D102" s="338" t="s">
        <v>63</v>
      </c>
      <c r="E102" s="338" t="s">
        <v>496</v>
      </c>
      <c r="F102" s="362">
        <v>42</v>
      </c>
      <c r="G102" s="338" t="s">
        <v>521</v>
      </c>
      <c r="H102" s="336">
        <f t="shared" si="7"/>
        <v>65.47999999999999</v>
      </c>
      <c r="I102" s="337">
        <v>1</v>
      </c>
      <c r="J102" s="356"/>
      <c r="K102" s="358">
        <v>93</v>
      </c>
      <c r="L102" s="356"/>
      <c r="M102" s="356"/>
      <c r="N102" s="359"/>
      <c r="O102" s="360"/>
      <c r="P102" s="356"/>
      <c r="Q102" s="356"/>
      <c r="R102" s="356"/>
      <c r="S102" s="359"/>
      <c r="T102" s="356"/>
      <c r="U102" s="358"/>
      <c r="V102" s="356"/>
      <c r="W102" s="356"/>
      <c r="X102" s="359"/>
      <c r="Y102" s="356"/>
      <c r="Z102" s="339">
        <v>7</v>
      </c>
      <c r="AA102" s="356" t="s">
        <v>245</v>
      </c>
      <c r="AB102" s="356">
        <v>0.1</v>
      </c>
      <c r="AC102" s="359">
        <v>0.3</v>
      </c>
      <c r="AD102" s="356"/>
      <c r="AE102" s="358"/>
      <c r="AF102" s="339"/>
      <c r="AG102" s="338"/>
      <c r="AH102" s="356"/>
      <c r="AI102" s="359"/>
      <c r="AJ102" s="358"/>
      <c r="AK102" s="343" t="s">
        <v>151</v>
      </c>
      <c r="AL102" s="361"/>
    </row>
    <row r="103" spans="2:38" s="355" customFormat="1" ht="18.75" customHeight="1">
      <c r="B103" s="356"/>
      <c r="C103" s="356"/>
      <c r="D103" s="338" t="s">
        <v>64</v>
      </c>
      <c r="E103" s="338" t="s">
        <v>146</v>
      </c>
      <c r="F103" s="362">
        <v>62</v>
      </c>
      <c r="G103" s="338" t="s">
        <v>527</v>
      </c>
      <c r="H103" s="336">
        <f t="shared" si="7"/>
        <v>65.52</v>
      </c>
      <c r="I103" s="337">
        <v>1</v>
      </c>
      <c r="J103" s="356"/>
      <c r="K103" s="358">
        <v>94</v>
      </c>
      <c r="L103" s="356"/>
      <c r="M103" s="356"/>
      <c r="N103" s="359"/>
      <c r="O103" s="360"/>
      <c r="P103" s="356"/>
      <c r="Q103" s="356"/>
      <c r="R103" s="356"/>
      <c r="S103" s="359"/>
      <c r="T103" s="356"/>
      <c r="U103" s="358"/>
      <c r="V103" s="356"/>
      <c r="W103" s="356"/>
      <c r="X103" s="359"/>
      <c r="Y103" s="356"/>
      <c r="Z103" s="339">
        <v>6</v>
      </c>
      <c r="AA103" s="356" t="s">
        <v>245</v>
      </c>
      <c r="AB103" s="356">
        <v>0.1</v>
      </c>
      <c r="AC103" s="359">
        <v>0.3</v>
      </c>
      <c r="AD103" s="356"/>
      <c r="AE103" s="358"/>
      <c r="AF103" s="339"/>
      <c r="AG103" s="338"/>
      <c r="AH103" s="356"/>
      <c r="AI103" s="359"/>
      <c r="AJ103" s="358"/>
      <c r="AK103" s="343" t="s">
        <v>151</v>
      </c>
      <c r="AL103" s="361"/>
    </row>
    <row r="104" spans="2:38" s="355" customFormat="1" ht="18.75" customHeight="1">
      <c r="B104" s="356"/>
      <c r="C104" s="356"/>
      <c r="D104" s="338" t="s">
        <v>65</v>
      </c>
      <c r="E104" s="338" t="s">
        <v>147</v>
      </c>
      <c r="F104" s="362">
        <v>68</v>
      </c>
      <c r="G104" s="338" t="s">
        <v>529</v>
      </c>
      <c r="H104" s="336">
        <f t="shared" si="7"/>
        <v>65.72</v>
      </c>
      <c r="I104" s="337">
        <v>1</v>
      </c>
      <c r="J104" s="356"/>
      <c r="K104" s="358"/>
      <c r="L104" s="356"/>
      <c r="M104" s="356"/>
      <c r="N104" s="359"/>
      <c r="O104" s="360"/>
      <c r="P104" s="356"/>
      <c r="Q104" s="356"/>
      <c r="R104" s="356"/>
      <c r="S104" s="359"/>
      <c r="T104" s="356"/>
      <c r="U104" s="358"/>
      <c r="V104" s="356"/>
      <c r="W104" s="356"/>
      <c r="X104" s="359"/>
      <c r="Y104" s="356"/>
      <c r="Z104" s="339"/>
      <c r="AA104" s="356"/>
      <c r="AB104" s="356"/>
      <c r="AC104" s="359"/>
      <c r="AD104" s="356"/>
      <c r="AE104" s="358"/>
      <c r="AF104" s="339"/>
      <c r="AG104" s="338"/>
      <c r="AH104" s="356"/>
      <c r="AI104" s="359"/>
      <c r="AJ104" s="358"/>
      <c r="AK104" s="343"/>
      <c r="AL104" s="361"/>
    </row>
    <row r="105" spans="2:38" s="355" customFormat="1" ht="18.75" customHeight="1">
      <c r="B105" s="356"/>
      <c r="C105" s="356"/>
      <c r="D105" s="338" t="s">
        <v>66</v>
      </c>
      <c r="E105" s="338" t="s">
        <v>148</v>
      </c>
      <c r="F105" s="362">
        <v>92</v>
      </c>
      <c r="G105" s="338" t="s">
        <v>498</v>
      </c>
      <c r="H105" s="336">
        <f t="shared" si="7"/>
        <v>65.78</v>
      </c>
      <c r="I105" s="337">
        <v>1</v>
      </c>
      <c r="J105" s="356"/>
      <c r="K105" s="358">
        <v>93</v>
      </c>
      <c r="L105" s="356"/>
      <c r="M105" s="356"/>
      <c r="N105" s="359"/>
      <c r="O105" s="360"/>
      <c r="P105" s="356"/>
      <c r="Q105" s="356"/>
      <c r="R105" s="356"/>
      <c r="S105" s="359"/>
      <c r="T105" s="356"/>
      <c r="U105" s="358"/>
      <c r="V105" s="356"/>
      <c r="W105" s="356"/>
      <c r="X105" s="359"/>
      <c r="Y105" s="356"/>
      <c r="Z105" s="339">
        <v>7</v>
      </c>
      <c r="AA105" s="356" t="s">
        <v>245</v>
      </c>
      <c r="AB105" s="356">
        <v>0.1</v>
      </c>
      <c r="AC105" s="359">
        <v>0.3</v>
      </c>
      <c r="AD105" s="356"/>
      <c r="AE105" s="358"/>
      <c r="AF105" s="339"/>
      <c r="AG105" s="338"/>
      <c r="AH105" s="356"/>
      <c r="AI105" s="359"/>
      <c r="AJ105" s="358"/>
      <c r="AK105" s="343" t="s">
        <v>151</v>
      </c>
      <c r="AL105" s="361"/>
    </row>
    <row r="106" spans="2:38" s="56" customFormat="1" ht="18.75" customHeight="1">
      <c r="B106" s="54"/>
      <c r="C106" s="54"/>
      <c r="D106" s="57" t="s">
        <v>67</v>
      </c>
      <c r="E106" s="57" t="s">
        <v>152</v>
      </c>
      <c r="F106" s="58">
        <v>97</v>
      </c>
      <c r="G106" s="57" t="s">
        <v>571</v>
      </c>
      <c r="H106" s="87">
        <f t="shared" si="7"/>
        <v>66.02</v>
      </c>
      <c r="I106" s="290" t="s">
        <v>528</v>
      </c>
      <c r="J106" s="57"/>
      <c r="K106" s="51"/>
      <c r="L106" s="54"/>
      <c r="M106" s="54"/>
      <c r="N106" s="59"/>
      <c r="O106" s="70"/>
      <c r="P106" s="54"/>
      <c r="Q106" s="54"/>
      <c r="R106" s="54"/>
      <c r="S106" s="59"/>
      <c r="T106" s="54"/>
      <c r="U106" s="51"/>
      <c r="V106" s="54"/>
      <c r="W106" s="54"/>
      <c r="X106" s="59"/>
      <c r="Y106" s="54"/>
      <c r="Z106" s="64"/>
      <c r="AA106" s="54"/>
      <c r="AB106" s="54"/>
      <c r="AC106" s="59"/>
      <c r="AD106" s="54"/>
      <c r="AE106" s="51"/>
      <c r="AF106" s="64"/>
      <c r="AG106" s="57"/>
      <c r="AH106" s="54"/>
      <c r="AI106" s="59"/>
      <c r="AJ106" s="51"/>
      <c r="AK106" s="68" t="s">
        <v>374</v>
      </c>
      <c r="AL106" s="60"/>
    </row>
    <row r="107" spans="2:38" s="56" customFormat="1" ht="18.75" customHeight="1">
      <c r="B107" s="54"/>
      <c r="C107" s="54"/>
      <c r="D107" s="57" t="s">
        <v>68</v>
      </c>
      <c r="E107" s="57" t="s">
        <v>154</v>
      </c>
      <c r="F107" s="58">
        <v>103</v>
      </c>
      <c r="G107" s="57" t="s">
        <v>155</v>
      </c>
      <c r="H107" s="87">
        <f t="shared" si="7"/>
        <v>66.07</v>
      </c>
      <c r="I107" s="290" t="s">
        <v>528</v>
      </c>
      <c r="J107" s="54"/>
      <c r="K107" s="51"/>
      <c r="L107" s="54"/>
      <c r="M107" s="54"/>
      <c r="N107" s="59"/>
      <c r="O107" s="70"/>
      <c r="P107" s="54"/>
      <c r="Q107" s="54"/>
      <c r="R107" s="54"/>
      <c r="S107" s="59"/>
      <c r="T107" s="54"/>
      <c r="U107" s="51"/>
      <c r="V107" s="54"/>
      <c r="W107" s="54"/>
      <c r="X107" s="59"/>
      <c r="Y107" s="54"/>
      <c r="Z107" s="64"/>
      <c r="AA107" s="54"/>
      <c r="AB107" s="54"/>
      <c r="AC107" s="59"/>
      <c r="AD107" s="54"/>
      <c r="AE107" s="51"/>
      <c r="AF107" s="64"/>
      <c r="AG107" s="57"/>
      <c r="AH107" s="54"/>
      <c r="AI107" s="59"/>
      <c r="AJ107" s="51"/>
      <c r="AK107" s="68" t="s">
        <v>426</v>
      </c>
      <c r="AL107" s="60"/>
    </row>
    <row r="108" spans="1:38" ht="18.75" customHeight="1">
      <c r="A108" s="49"/>
      <c r="B108" s="34"/>
      <c r="C108" s="34"/>
      <c r="D108" s="45" t="s">
        <v>69</v>
      </c>
      <c r="E108" s="45" t="s">
        <v>153</v>
      </c>
      <c r="F108" s="46">
        <v>108</v>
      </c>
      <c r="G108" s="45" t="s">
        <v>156</v>
      </c>
      <c r="H108" s="88">
        <f t="shared" si="7"/>
        <v>66.13</v>
      </c>
      <c r="I108" s="291">
        <v>17</v>
      </c>
      <c r="J108" s="34"/>
      <c r="K108" s="52"/>
      <c r="L108" s="34"/>
      <c r="M108" s="34"/>
      <c r="N108" s="47"/>
      <c r="O108" s="53"/>
      <c r="P108" s="34"/>
      <c r="Q108" s="34"/>
      <c r="R108" s="34"/>
      <c r="S108" s="47"/>
      <c r="T108" s="34"/>
      <c r="U108" s="52"/>
      <c r="V108" s="34"/>
      <c r="W108" s="34"/>
      <c r="X108" s="47"/>
      <c r="Y108" s="34"/>
      <c r="Z108" s="65"/>
      <c r="AA108" s="34"/>
      <c r="AB108" s="34"/>
      <c r="AC108" s="47"/>
      <c r="AD108" s="34"/>
      <c r="AE108" s="52"/>
      <c r="AF108" s="65"/>
      <c r="AG108" s="45"/>
      <c r="AH108" s="34"/>
      <c r="AI108" s="47"/>
      <c r="AJ108" s="52"/>
      <c r="AK108" s="77"/>
      <c r="AL108" s="48"/>
    </row>
    <row r="109" spans="1:37" ht="33.75">
      <c r="A109" t="s">
        <v>254</v>
      </c>
      <c r="B109" s="2" t="s">
        <v>554</v>
      </c>
      <c r="C109" s="2">
        <v>1</v>
      </c>
      <c r="D109" s="36" t="s">
        <v>531</v>
      </c>
      <c r="E109" s="42">
        <v>0</v>
      </c>
      <c r="F109" s="42">
        <v>4</v>
      </c>
      <c r="G109" s="36" t="s">
        <v>532</v>
      </c>
      <c r="H109" s="85">
        <v>69.8</v>
      </c>
      <c r="I109" s="290" t="s">
        <v>228</v>
      </c>
      <c r="K109" s="51">
        <v>80</v>
      </c>
      <c r="M109" s="54" t="s">
        <v>564</v>
      </c>
      <c r="O109" s="70">
        <v>6</v>
      </c>
      <c r="P109" s="54"/>
      <c r="AE109" s="51">
        <v>20</v>
      </c>
      <c r="AF109" s="64"/>
      <c r="AG109" s="57" t="s">
        <v>310</v>
      </c>
      <c r="AK109" s="68" t="s">
        <v>566</v>
      </c>
    </row>
    <row r="110" spans="4:37" ht="33.75">
      <c r="D110" s="36" t="s">
        <v>555</v>
      </c>
      <c r="E110" s="42">
        <v>4</v>
      </c>
      <c r="F110" s="42">
        <v>20</v>
      </c>
      <c r="G110" s="36" t="s">
        <v>562</v>
      </c>
      <c r="H110" s="87">
        <f>H$109+E110/100</f>
        <v>69.84</v>
      </c>
      <c r="I110" s="290">
        <v>10</v>
      </c>
      <c r="P110" s="54"/>
      <c r="Z110" s="64">
        <v>30</v>
      </c>
      <c r="AA110" s="54" t="s">
        <v>246</v>
      </c>
      <c r="AE110" s="51">
        <v>30</v>
      </c>
      <c r="AF110" s="64"/>
      <c r="AG110" s="57"/>
      <c r="AJ110" s="51">
        <v>16</v>
      </c>
      <c r="AK110" s="68" t="s">
        <v>311</v>
      </c>
    </row>
    <row r="111" spans="4:37" ht="21" customHeight="1">
      <c r="D111" s="36" t="s">
        <v>556</v>
      </c>
      <c r="E111" s="42">
        <v>20</v>
      </c>
      <c r="F111" s="42">
        <v>25</v>
      </c>
      <c r="G111" s="36" t="s">
        <v>316</v>
      </c>
      <c r="H111" s="87">
        <f aca="true" t="shared" si="8" ref="H111:H116">H$109+E111/100</f>
        <v>70</v>
      </c>
      <c r="I111" s="290">
        <v>1</v>
      </c>
      <c r="K111" s="51">
        <v>97</v>
      </c>
      <c r="P111" s="54"/>
      <c r="Z111" s="64">
        <v>3</v>
      </c>
      <c r="AK111" s="68" t="s">
        <v>312</v>
      </c>
    </row>
    <row r="112" spans="4:37" ht="11.25">
      <c r="D112" s="36" t="s">
        <v>557</v>
      </c>
      <c r="E112" s="42">
        <v>25</v>
      </c>
      <c r="F112" s="42">
        <v>30</v>
      </c>
      <c r="G112" s="36" t="s">
        <v>317</v>
      </c>
      <c r="H112" s="87">
        <f t="shared" si="8"/>
        <v>70.05</v>
      </c>
      <c r="I112" s="290" t="s">
        <v>528</v>
      </c>
      <c r="P112" s="54"/>
      <c r="Z112" s="64" t="s">
        <v>316</v>
      </c>
      <c r="AE112" s="51">
        <v>50</v>
      </c>
      <c r="AG112" s="54" t="s">
        <v>565</v>
      </c>
      <c r="AK112" s="68" t="s">
        <v>376</v>
      </c>
    </row>
    <row r="113" spans="4:37" ht="22.5">
      <c r="D113" s="36" t="s">
        <v>558</v>
      </c>
      <c r="E113" s="42">
        <v>30</v>
      </c>
      <c r="F113" s="42">
        <v>34</v>
      </c>
      <c r="G113" s="36" t="s">
        <v>521</v>
      </c>
      <c r="H113" s="87">
        <f t="shared" si="8"/>
        <v>70.1</v>
      </c>
      <c r="I113" s="290" t="s">
        <v>528</v>
      </c>
      <c r="P113" s="54"/>
      <c r="AK113" s="68" t="s">
        <v>375</v>
      </c>
    </row>
    <row r="114" spans="4:37" ht="22.5">
      <c r="D114" s="36" t="s">
        <v>559</v>
      </c>
      <c r="E114" s="42">
        <v>34</v>
      </c>
      <c r="F114" s="42">
        <v>44</v>
      </c>
      <c r="G114" s="36" t="s">
        <v>563</v>
      </c>
      <c r="H114" s="87">
        <f t="shared" si="8"/>
        <v>70.14</v>
      </c>
      <c r="I114" s="290">
        <v>1</v>
      </c>
      <c r="K114" s="51">
        <v>92</v>
      </c>
      <c r="P114" s="54"/>
      <c r="AF114" s="51">
        <v>8</v>
      </c>
      <c r="AK114" s="68" t="s">
        <v>385</v>
      </c>
    </row>
    <row r="115" spans="4:37" ht="21" customHeight="1">
      <c r="D115" s="36" t="s">
        <v>560</v>
      </c>
      <c r="E115" s="42">
        <v>44</v>
      </c>
      <c r="F115" s="42">
        <v>49.5</v>
      </c>
      <c r="G115" s="36" t="s">
        <v>244</v>
      </c>
      <c r="H115" s="87">
        <f t="shared" si="8"/>
        <v>70.24</v>
      </c>
      <c r="I115" s="290">
        <v>10</v>
      </c>
      <c r="P115" s="54"/>
      <c r="AK115" s="68" t="s">
        <v>391</v>
      </c>
    </row>
    <row r="116" spans="1:38" ht="21" customHeight="1">
      <c r="A116" s="49"/>
      <c r="B116" s="34"/>
      <c r="C116" s="34"/>
      <c r="D116" s="45" t="s">
        <v>561</v>
      </c>
      <c r="E116" s="46">
        <v>49.5</v>
      </c>
      <c r="F116" s="46">
        <v>71</v>
      </c>
      <c r="G116" s="45" t="s">
        <v>506</v>
      </c>
      <c r="H116" s="88">
        <f t="shared" si="8"/>
        <v>70.295</v>
      </c>
      <c r="I116" s="291">
        <v>1</v>
      </c>
      <c r="J116" s="34"/>
      <c r="K116" s="52">
        <v>99</v>
      </c>
      <c r="L116" s="34"/>
      <c r="M116" s="34"/>
      <c r="N116" s="47"/>
      <c r="O116" s="53"/>
      <c r="P116" s="34" t="s">
        <v>522</v>
      </c>
      <c r="Q116" s="34"/>
      <c r="R116" s="34"/>
      <c r="S116" s="47"/>
      <c r="T116" s="34"/>
      <c r="U116" s="52"/>
      <c r="V116" s="34"/>
      <c r="W116" s="34"/>
      <c r="X116" s="47"/>
      <c r="Y116" s="34"/>
      <c r="Z116" s="65"/>
      <c r="AA116" s="34"/>
      <c r="AB116" s="34"/>
      <c r="AC116" s="47"/>
      <c r="AD116" s="34"/>
      <c r="AE116" s="52"/>
      <c r="AF116" s="52"/>
      <c r="AG116" s="34"/>
      <c r="AH116" s="34"/>
      <c r="AI116" s="47"/>
      <c r="AJ116" s="52"/>
      <c r="AK116" s="77"/>
      <c r="AL116" s="48"/>
    </row>
    <row r="117" spans="1:26" ht="21" customHeight="1">
      <c r="A117" t="s">
        <v>254</v>
      </c>
      <c r="B117" s="2" t="s">
        <v>392</v>
      </c>
      <c r="C117" s="2">
        <v>1</v>
      </c>
      <c r="D117" s="36" t="s">
        <v>393</v>
      </c>
      <c r="E117" s="42">
        <v>0</v>
      </c>
      <c r="F117" s="42">
        <v>5</v>
      </c>
      <c r="G117" s="36" t="s">
        <v>532</v>
      </c>
      <c r="H117" s="85">
        <v>74.8</v>
      </c>
      <c r="I117" s="290">
        <v>1</v>
      </c>
      <c r="P117" s="54"/>
      <c r="Z117" s="64" t="s">
        <v>522</v>
      </c>
    </row>
    <row r="118" spans="4:37" ht="21" customHeight="1">
      <c r="D118" s="36" t="s">
        <v>394</v>
      </c>
      <c r="E118" s="42">
        <v>5</v>
      </c>
      <c r="F118" s="42">
        <v>9</v>
      </c>
      <c r="G118" s="36" t="s">
        <v>533</v>
      </c>
      <c r="H118" s="87">
        <f>H$117+E118/100</f>
        <v>74.85</v>
      </c>
      <c r="I118" s="290">
        <v>10</v>
      </c>
      <c r="P118" s="54"/>
      <c r="AK118" s="68" t="s">
        <v>398</v>
      </c>
    </row>
    <row r="119" spans="4:37" ht="22.5">
      <c r="D119" s="36" t="s">
        <v>395</v>
      </c>
      <c r="E119" s="42">
        <v>9</v>
      </c>
      <c r="F119" s="42">
        <v>12</v>
      </c>
      <c r="G119" s="36" t="s">
        <v>519</v>
      </c>
      <c r="H119" s="87">
        <f>H$117+E119/100</f>
        <v>74.89</v>
      </c>
      <c r="I119" s="290" t="s">
        <v>440</v>
      </c>
      <c r="J119" s="57"/>
      <c r="P119" s="54"/>
      <c r="AK119" s="68" t="s">
        <v>438</v>
      </c>
    </row>
    <row r="120" spans="4:37" ht="21" customHeight="1">
      <c r="D120" s="36" t="s">
        <v>396</v>
      </c>
      <c r="E120" s="42">
        <v>12</v>
      </c>
      <c r="F120" s="42">
        <v>17</v>
      </c>
      <c r="G120" s="36" t="s">
        <v>520</v>
      </c>
      <c r="H120" s="87">
        <f>H$117+E120/100</f>
        <v>74.92</v>
      </c>
      <c r="I120" s="290">
        <v>1</v>
      </c>
      <c r="P120" s="54"/>
      <c r="AK120" s="68" t="s">
        <v>105</v>
      </c>
    </row>
    <row r="121" spans="1:38" ht="21" customHeight="1">
      <c r="A121" s="49"/>
      <c r="B121" s="34"/>
      <c r="C121" s="34"/>
      <c r="D121" s="45" t="s">
        <v>397</v>
      </c>
      <c r="E121" s="46">
        <v>17</v>
      </c>
      <c r="F121" s="46">
        <v>69</v>
      </c>
      <c r="G121" s="45" t="s">
        <v>439</v>
      </c>
      <c r="H121" s="88">
        <f>H$117+E121/100</f>
        <v>74.97</v>
      </c>
      <c r="I121" s="291">
        <v>1</v>
      </c>
      <c r="J121" s="34"/>
      <c r="K121" s="52"/>
      <c r="L121" s="34"/>
      <c r="M121" s="34"/>
      <c r="N121" s="47"/>
      <c r="O121" s="53"/>
      <c r="P121" s="34"/>
      <c r="Q121" s="34"/>
      <c r="R121" s="34"/>
      <c r="S121" s="47"/>
      <c r="T121" s="34"/>
      <c r="U121" s="52"/>
      <c r="V121" s="34"/>
      <c r="W121" s="34"/>
      <c r="X121" s="47"/>
      <c r="Y121" s="34"/>
      <c r="Z121" s="65"/>
      <c r="AA121" s="34"/>
      <c r="AB121" s="34"/>
      <c r="AC121" s="47"/>
      <c r="AD121" s="34"/>
      <c r="AE121" s="52"/>
      <c r="AF121" s="52"/>
      <c r="AG121" s="34"/>
      <c r="AH121" s="34"/>
      <c r="AI121" s="47"/>
      <c r="AJ121" s="52"/>
      <c r="AK121" s="77" t="s">
        <v>262</v>
      </c>
      <c r="AL121" s="48"/>
    </row>
    <row r="122" spans="1:37" ht="21" customHeight="1">
      <c r="A122" t="s">
        <v>254</v>
      </c>
      <c r="B122" s="2" t="s">
        <v>575</v>
      </c>
      <c r="C122" s="2">
        <v>1</v>
      </c>
      <c r="D122" s="36" t="s">
        <v>576</v>
      </c>
      <c r="E122" s="42">
        <v>0</v>
      </c>
      <c r="F122" s="42">
        <v>9</v>
      </c>
      <c r="G122" s="36" t="s">
        <v>532</v>
      </c>
      <c r="H122" s="85">
        <v>79.5</v>
      </c>
      <c r="I122" s="290">
        <v>10</v>
      </c>
      <c r="P122" s="54"/>
      <c r="U122" s="51">
        <v>50</v>
      </c>
      <c r="X122" s="59">
        <v>1</v>
      </c>
      <c r="AK122" s="68" t="s">
        <v>333</v>
      </c>
    </row>
    <row r="123" spans="4:37" ht="21" customHeight="1">
      <c r="D123" s="36" t="s">
        <v>577</v>
      </c>
      <c r="E123" s="42">
        <v>9</v>
      </c>
      <c r="F123" s="42">
        <v>16</v>
      </c>
      <c r="G123" s="36" t="s">
        <v>533</v>
      </c>
      <c r="H123" s="87">
        <f>H$122+E123/100</f>
        <v>79.59</v>
      </c>
      <c r="I123" s="290">
        <v>10</v>
      </c>
      <c r="P123" s="54"/>
      <c r="Z123" s="64">
        <v>5</v>
      </c>
      <c r="AA123" s="54" t="s">
        <v>246</v>
      </c>
      <c r="AK123" s="68" t="s">
        <v>458</v>
      </c>
    </row>
    <row r="124" spans="4:37" ht="21" customHeight="1">
      <c r="D124" s="36" t="s">
        <v>578</v>
      </c>
      <c r="E124" s="42">
        <v>16</v>
      </c>
      <c r="F124" s="42">
        <v>24</v>
      </c>
      <c r="G124" s="36" t="s">
        <v>519</v>
      </c>
      <c r="H124" s="87">
        <f>H$122+E124/100</f>
        <v>79.66</v>
      </c>
      <c r="I124" s="290">
        <v>10</v>
      </c>
      <c r="P124" s="54"/>
      <c r="AK124" s="68" t="s">
        <v>334</v>
      </c>
    </row>
    <row r="125" spans="2:38" s="333" customFormat="1" ht="39.75" customHeight="1">
      <c r="B125" s="334"/>
      <c r="C125" s="334"/>
      <c r="D125" s="335" t="s">
        <v>579</v>
      </c>
      <c r="E125" s="363">
        <v>24</v>
      </c>
      <c r="F125" s="363">
        <v>27</v>
      </c>
      <c r="G125" s="335" t="s">
        <v>520</v>
      </c>
      <c r="H125" s="336">
        <f>H$122+E125/100</f>
        <v>79.74</v>
      </c>
      <c r="I125" s="337" t="s">
        <v>228</v>
      </c>
      <c r="J125" s="356"/>
      <c r="K125" s="358">
        <v>15</v>
      </c>
      <c r="L125" s="356"/>
      <c r="M125" s="356"/>
      <c r="N125" s="359" t="s">
        <v>522</v>
      </c>
      <c r="O125" s="360"/>
      <c r="P125" s="356">
        <v>0</v>
      </c>
      <c r="Q125" s="334"/>
      <c r="R125" s="334"/>
      <c r="S125" s="364"/>
      <c r="T125" s="334"/>
      <c r="U125" s="358">
        <v>40</v>
      </c>
      <c r="V125" s="356"/>
      <c r="W125" s="356"/>
      <c r="X125" s="359"/>
      <c r="Y125" s="356"/>
      <c r="Z125" s="339" t="s">
        <v>316</v>
      </c>
      <c r="AA125" s="356"/>
      <c r="AB125" s="356"/>
      <c r="AC125" s="359"/>
      <c r="AD125" s="356"/>
      <c r="AE125" s="358"/>
      <c r="AF125" s="358">
        <v>40</v>
      </c>
      <c r="AG125" s="356"/>
      <c r="AH125" s="356"/>
      <c r="AI125" s="359">
        <v>1</v>
      </c>
      <c r="AJ125" s="358"/>
      <c r="AK125" s="343" t="s">
        <v>500</v>
      </c>
      <c r="AL125" s="365"/>
    </row>
    <row r="126" spans="4:37" ht="21" customHeight="1">
      <c r="D126" s="36" t="s">
        <v>580</v>
      </c>
      <c r="E126" s="42">
        <v>27</v>
      </c>
      <c r="F126" s="42">
        <v>30</v>
      </c>
      <c r="G126" s="36" t="s">
        <v>316</v>
      </c>
      <c r="H126" s="87">
        <f>H$122+E126/100</f>
        <v>79.77</v>
      </c>
      <c r="I126" s="290">
        <v>10</v>
      </c>
      <c r="P126" s="54"/>
      <c r="AK126" s="68" t="s">
        <v>449</v>
      </c>
    </row>
    <row r="127" spans="1:38" ht="21" customHeight="1">
      <c r="A127" s="49"/>
      <c r="B127" s="34"/>
      <c r="C127" s="34"/>
      <c r="D127" s="45" t="s">
        <v>581</v>
      </c>
      <c r="E127" s="46">
        <v>30</v>
      </c>
      <c r="F127" s="46">
        <v>36</v>
      </c>
      <c r="G127" s="45" t="s">
        <v>316</v>
      </c>
      <c r="H127" s="87">
        <f>H$122+E127/100</f>
        <v>79.8</v>
      </c>
      <c r="I127" s="291">
        <v>10</v>
      </c>
      <c r="J127" s="34"/>
      <c r="K127" s="52"/>
      <c r="L127" s="34"/>
      <c r="M127" s="34"/>
      <c r="N127" s="47"/>
      <c r="O127" s="53"/>
      <c r="P127" s="34"/>
      <c r="Q127" s="34"/>
      <c r="R127" s="34"/>
      <c r="S127" s="47"/>
      <c r="T127" s="34"/>
      <c r="U127" s="52">
        <v>40</v>
      </c>
      <c r="V127" s="34"/>
      <c r="W127" s="34"/>
      <c r="X127" s="47" t="s">
        <v>245</v>
      </c>
      <c r="Y127" s="34"/>
      <c r="Z127" s="65"/>
      <c r="AA127" s="34"/>
      <c r="AB127" s="34"/>
      <c r="AC127" s="47"/>
      <c r="AD127" s="34"/>
      <c r="AE127" s="52"/>
      <c r="AF127" s="52">
        <v>20</v>
      </c>
      <c r="AG127" s="34"/>
      <c r="AH127" s="34" t="s">
        <v>245</v>
      </c>
      <c r="AI127" s="47"/>
      <c r="AJ127" s="52"/>
      <c r="AK127" s="77" t="s">
        <v>335</v>
      </c>
      <c r="AL127" s="48"/>
    </row>
    <row r="128" spans="1:37" ht="22.5">
      <c r="A128" t="s">
        <v>254</v>
      </c>
      <c r="B128" s="2" t="s">
        <v>88</v>
      </c>
      <c r="C128" s="2">
        <v>1</v>
      </c>
      <c r="D128" s="36" t="s">
        <v>87</v>
      </c>
      <c r="E128" s="42">
        <v>0</v>
      </c>
      <c r="F128" s="42">
        <v>16</v>
      </c>
      <c r="G128" s="36" t="s">
        <v>257</v>
      </c>
      <c r="H128" s="87">
        <v>84.5</v>
      </c>
      <c r="I128" s="289">
        <v>10</v>
      </c>
      <c r="P128" s="54"/>
      <c r="V128" s="54">
        <v>0.3</v>
      </c>
      <c r="X128" s="59">
        <v>3</v>
      </c>
      <c r="AF128" s="51">
        <v>60</v>
      </c>
      <c r="AJ128" s="51">
        <v>16</v>
      </c>
      <c r="AK128" s="68" t="s">
        <v>336</v>
      </c>
    </row>
    <row r="129" spans="4:37" ht="21" customHeight="1">
      <c r="D129" s="36" t="s">
        <v>73</v>
      </c>
      <c r="E129" s="42">
        <v>16</v>
      </c>
      <c r="F129" s="42">
        <v>20</v>
      </c>
      <c r="G129" s="36" t="s">
        <v>519</v>
      </c>
      <c r="H129" s="87">
        <f>H$128+E129/100</f>
        <v>84.66</v>
      </c>
      <c r="I129" s="290" t="s">
        <v>528</v>
      </c>
      <c r="P129" s="54"/>
      <c r="AK129" s="68" t="s">
        <v>374</v>
      </c>
    </row>
    <row r="130" spans="4:37" ht="33.75">
      <c r="D130" s="36" t="s">
        <v>60</v>
      </c>
      <c r="E130" s="42">
        <v>20</v>
      </c>
      <c r="F130" s="42">
        <v>27</v>
      </c>
      <c r="G130" s="36" t="s">
        <v>520</v>
      </c>
      <c r="H130" s="87">
        <f aca="true" t="shared" si="9" ref="H130:H137">H$128+E130/100</f>
        <v>84.7</v>
      </c>
      <c r="I130" s="290">
        <v>10</v>
      </c>
      <c r="P130" s="54"/>
      <c r="X130" s="59" t="s">
        <v>245</v>
      </c>
      <c r="AH130" s="54" t="s">
        <v>245</v>
      </c>
      <c r="AK130" s="68" t="s">
        <v>313</v>
      </c>
    </row>
    <row r="131" spans="4:37" ht="22.5">
      <c r="D131" s="36" t="s">
        <v>86</v>
      </c>
      <c r="E131" s="42">
        <v>27</v>
      </c>
      <c r="F131" s="42">
        <v>43.5</v>
      </c>
      <c r="G131" s="36" t="s">
        <v>89</v>
      </c>
      <c r="H131" s="87">
        <f t="shared" si="9"/>
        <v>84.77</v>
      </c>
      <c r="I131" s="290">
        <v>1</v>
      </c>
      <c r="P131" s="54"/>
      <c r="Z131" s="64">
        <v>2</v>
      </c>
      <c r="AK131" s="68" t="s">
        <v>314</v>
      </c>
    </row>
    <row r="132" spans="4:37" ht="11.25">
      <c r="D132" s="36" t="s">
        <v>85</v>
      </c>
      <c r="E132" s="42">
        <v>43.5</v>
      </c>
      <c r="F132" s="42">
        <v>48</v>
      </c>
      <c r="G132" s="36" t="s">
        <v>524</v>
      </c>
      <c r="H132" s="87">
        <f t="shared" si="9"/>
        <v>84.935</v>
      </c>
      <c r="I132" s="290" t="s">
        <v>528</v>
      </c>
      <c r="P132" s="54"/>
      <c r="AK132" s="68" t="s">
        <v>503</v>
      </c>
    </row>
    <row r="133" spans="4:37" ht="22.5">
      <c r="D133" s="36" t="s">
        <v>84</v>
      </c>
      <c r="E133" s="42">
        <v>48</v>
      </c>
      <c r="F133" s="42">
        <v>94.5</v>
      </c>
      <c r="G133" s="36" t="s">
        <v>90</v>
      </c>
      <c r="H133" s="87">
        <f t="shared" si="9"/>
        <v>84.98</v>
      </c>
      <c r="I133" s="290">
        <v>1</v>
      </c>
      <c r="P133" s="54"/>
      <c r="Z133" s="64" t="s">
        <v>522</v>
      </c>
      <c r="AK133" s="68" t="s">
        <v>315</v>
      </c>
    </row>
    <row r="134" spans="4:37" ht="11.25">
      <c r="D134" s="36" t="s">
        <v>83</v>
      </c>
      <c r="E134" s="42">
        <v>94.5</v>
      </c>
      <c r="F134" s="42">
        <v>110</v>
      </c>
      <c r="G134" s="36" t="s">
        <v>91</v>
      </c>
      <c r="H134" s="87">
        <f t="shared" si="9"/>
        <v>85.445</v>
      </c>
      <c r="I134" s="290">
        <v>2</v>
      </c>
      <c r="K134" s="51">
        <v>89</v>
      </c>
      <c r="P134" s="54">
        <v>10</v>
      </c>
      <c r="Z134" s="64" t="s">
        <v>532</v>
      </c>
      <c r="AK134" s="68" t="s">
        <v>378</v>
      </c>
    </row>
    <row r="135" spans="4:37" ht="21" customHeight="1">
      <c r="D135" s="36" t="s">
        <v>82</v>
      </c>
      <c r="E135" s="42">
        <v>110</v>
      </c>
      <c r="F135" s="42">
        <v>117</v>
      </c>
      <c r="G135" s="36" t="s">
        <v>155</v>
      </c>
      <c r="H135" s="87">
        <f t="shared" si="9"/>
        <v>85.6</v>
      </c>
      <c r="I135" s="290">
        <v>1</v>
      </c>
      <c r="P135" s="54"/>
      <c r="Z135" s="64">
        <v>5</v>
      </c>
      <c r="AK135" s="93" t="s">
        <v>457</v>
      </c>
    </row>
    <row r="136" spans="4:37" ht="21" customHeight="1">
      <c r="D136" s="36" t="s">
        <v>370</v>
      </c>
      <c r="E136" s="42">
        <v>117</v>
      </c>
      <c r="F136" s="42">
        <v>120</v>
      </c>
      <c r="G136" s="36" t="s">
        <v>156</v>
      </c>
      <c r="H136" s="87">
        <f t="shared" si="9"/>
        <v>85.67</v>
      </c>
      <c r="I136" s="290">
        <v>2</v>
      </c>
      <c r="K136" s="51">
        <v>89</v>
      </c>
      <c r="P136" s="54">
        <v>10</v>
      </c>
      <c r="Z136" s="64" t="s">
        <v>532</v>
      </c>
      <c r="AK136" s="68" t="s">
        <v>378</v>
      </c>
    </row>
    <row r="137" spans="1:38" ht="21" customHeight="1">
      <c r="A137" s="49"/>
      <c r="B137" s="34"/>
      <c r="C137" s="34"/>
      <c r="D137" s="45" t="s">
        <v>369</v>
      </c>
      <c r="E137" s="46">
        <v>120</v>
      </c>
      <c r="F137" s="46">
        <v>134.5</v>
      </c>
      <c r="G137" s="45" t="s">
        <v>92</v>
      </c>
      <c r="H137" s="88">
        <f t="shared" si="9"/>
        <v>85.7</v>
      </c>
      <c r="I137" s="291">
        <v>1</v>
      </c>
      <c r="J137" s="34"/>
      <c r="K137" s="52"/>
      <c r="L137" s="34"/>
      <c r="M137" s="34"/>
      <c r="N137" s="47"/>
      <c r="O137" s="53"/>
      <c r="P137" s="34"/>
      <c r="Q137" s="34"/>
      <c r="R137" s="34"/>
      <c r="S137" s="47"/>
      <c r="T137" s="34"/>
      <c r="U137" s="52"/>
      <c r="V137" s="34"/>
      <c r="W137" s="34"/>
      <c r="X137" s="47"/>
      <c r="Y137" s="34"/>
      <c r="Z137" s="65">
        <v>2</v>
      </c>
      <c r="AA137" s="34"/>
      <c r="AB137" s="34"/>
      <c r="AC137" s="47" t="s">
        <v>93</v>
      </c>
      <c r="AD137" s="34"/>
      <c r="AE137" s="52"/>
      <c r="AF137" s="52"/>
      <c r="AG137" s="34"/>
      <c r="AH137" s="34"/>
      <c r="AI137" s="47"/>
      <c r="AJ137" s="52"/>
      <c r="AK137" s="77" t="s">
        <v>368</v>
      </c>
      <c r="AL137" s="48"/>
    </row>
    <row r="138" spans="1:37" ht="33.75">
      <c r="A138" t="s">
        <v>254</v>
      </c>
      <c r="B138" s="2" t="s">
        <v>94</v>
      </c>
      <c r="C138" s="2">
        <v>1</v>
      </c>
      <c r="D138" s="36" t="s">
        <v>95</v>
      </c>
      <c r="E138" s="36" t="s">
        <v>492</v>
      </c>
      <c r="F138" s="36" t="s">
        <v>569</v>
      </c>
      <c r="G138" s="36" t="s">
        <v>257</v>
      </c>
      <c r="H138" s="36" t="s">
        <v>139</v>
      </c>
      <c r="I138" s="337" t="s">
        <v>529</v>
      </c>
      <c r="P138" s="54"/>
      <c r="AK138" s="68" t="s">
        <v>144</v>
      </c>
    </row>
    <row r="139" spans="4:38" ht="33.75">
      <c r="D139" s="36" t="s">
        <v>96</v>
      </c>
      <c r="E139" s="36" t="s">
        <v>569</v>
      </c>
      <c r="F139" s="36" t="s">
        <v>571</v>
      </c>
      <c r="G139" s="36" t="s">
        <v>519</v>
      </c>
      <c r="H139" s="87">
        <f>H$138+E139/100</f>
        <v>89.22</v>
      </c>
      <c r="I139" s="337" t="s">
        <v>529</v>
      </c>
      <c r="J139" s="57"/>
      <c r="K139" s="64" t="s">
        <v>244</v>
      </c>
      <c r="L139" s="57"/>
      <c r="M139" s="57"/>
      <c r="N139" s="73"/>
      <c r="O139" s="71"/>
      <c r="P139" s="57" t="s">
        <v>492</v>
      </c>
      <c r="Q139" s="36"/>
      <c r="R139" s="36"/>
      <c r="S139" s="67"/>
      <c r="T139" s="36"/>
      <c r="U139" s="64" t="s">
        <v>298</v>
      </c>
      <c r="V139" s="57"/>
      <c r="W139" s="57"/>
      <c r="X139" s="73" t="s">
        <v>245</v>
      </c>
      <c r="Y139" s="57" t="s">
        <v>521</v>
      </c>
      <c r="Z139" s="64" t="s">
        <v>533</v>
      </c>
      <c r="AA139" s="57"/>
      <c r="AB139" s="57"/>
      <c r="AC139" s="73"/>
      <c r="AD139" s="57"/>
      <c r="AE139" s="64"/>
      <c r="AF139" s="64" t="s">
        <v>524</v>
      </c>
      <c r="AG139" s="57"/>
      <c r="AH139" s="57"/>
      <c r="AI139" s="73"/>
      <c r="AJ139" s="64"/>
      <c r="AK139" s="343" t="s">
        <v>499</v>
      </c>
      <c r="AL139" s="36"/>
    </row>
    <row r="140" spans="2:38" s="333" customFormat="1" ht="33.75">
      <c r="B140" s="334"/>
      <c r="C140" s="334"/>
      <c r="D140" s="335" t="s">
        <v>97</v>
      </c>
      <c r="E140" s="335" t="s">
        <v>571</v>
      </c>
      <c r="F140" s="335" t="s">
        <v>212</v>
      </c>
      <c r="G140" s="335" t="s">
        <v>225</v>
      </c>
      <c r="H140" s="336">
        <f aca="true" t="shared" si="10" ref="H140:H147">H$138+E140/100</f>
        <v>89.25999999999999</v>
      </c>
      <c r="I140" s="337" t="s">
        <v>529</v>
      </c>
      <c r="J140" s="338"/>
      <c r="K140" s="339" t="s">
        <v>142</v>
      </c>
      <c r="L140" s="338"/>
      <c r="M140" s="338"/>
      <c r="N140" s="340"/>
      <c r="O140" s="341"/>
      <c r="P140" s="338" t="s">
        <v>492</v>
      </c>
      <c r="Q140" s="335"/>
      <c r="R140" s="335"/>
      <c r="S140" s="342"/>
      <c r="T140" s="335"/>
      <c r="U140" s="339" t="s">
        <v>298</v>
      </c>
      <c r="V140" s="338"/>
      <c r="W140" s="338"/>
      <c r="X140" s="340" t="s">
        <v>532</v>
      </c>
      <c r="Y140" s="338" t="s">
        <v>521</v>
      </c>
      <c r="Z140" s="339" t="s">
        <v>532</v>
      </c>
      <c r="AA140" s="338"/>
      <c r="AB140" s="338"/>
      <c r="AC140" s="340"/>
      <c r="AD140" s="338"/>
      <c r="AE140" s="339"/>
      <c r="AF140" s="339" t="s">
        <v>72</v>
      </c>
      <c r="AG140" s="338" t="s">
        <v>143</v>
      </c>
      <c r="AH140" s="338"/>
      <c r="AI140" s="340" t="s">
        <v>532</v>
      </c>
      <c r="AJ140" s="339"/>
      <c r="AK140" s="343" t="s">
        <v>499</v>
      </c>
      <c r="AL140" s="335"/>
    </row>
    <row r="141" spans="4:37" ht="22.5">
      <c r="D141" s="36" t="s">
        <v>130</v>
      </c>
      <c r="E141" s="36" t="s">
        <v>212</v>
      </c>
      <c r="F141" s="36" t="s">
        <v>494</v>
      </c>
      <c r="G141" s="36" t="s">
        <v>317</v>
      </c>
      <c r="H141" s="87">
        <f t="shared" si="10"/>
        <v>89.36</v>
      </c>
      <c r="I141" s="290" t="s">
        <v>529</v>
      </c>
      <c r="J141" s="57"/>
      <c r="K141" s="64"/>
      <c r="L141" s="57"/>
      <c r="M141" s="57"/>
      <c r="N141" s="73"/>
      <c r="O141" s="71"/>
      <c r="P141" s="57"/>
      <c r="Q141" s="36"/>
      <c r="R141" s="36"/>
      <c r="S141" s="67"/>
      <c r="T141" s="36"/>
      <c r="U141" s="64"/>
      <c r="V141" s="57"/>
      <c r="W141" s="57"/>
      <c r="X141" s="73"/>
      <c r="Y141" s="57"/>
      <c r="AA141" s="57"/>
      <c r="AB141" s="57"/>
      <c r="AC141" s="73"/>
      <c r="AD141" s="57"/>
      <c r="AE141" s="64"/>
      <c r="AF141" s="64"/>
      <c r="AG141" s="57"/>
      <c r="AH141" s="57"/>
      <c r="AI141" s="73"/>
      <c r="AJ141" s="64"/>
      <c r="AK141" s="78" t="s">
        <v>121</v>
      </c>
    </row>
    <row r="142" spans="4:38" ht="11.25">
      <c r="D142" s="36" t="s">
        <v>221</v>
      </c>
      <c r="E142" s="36" t="s">
        <v>494</v>
      </c>
      <c r="F142" s="36" t="s">
        <v>213</v>
      </c>
      <c r="G142" s="36" t="s">
        <v>418</v>
      </c>
      <c r="H142" s="87">
        <f t="shared" si="10"/>
        <v>89.41999999999999</v>
      </c>
      <c r="I142" s="337" t="s">
        <v>529</v>
      </c>
      <c r="J142" s="57"/>
      <c r="K142" s="64"/>
      <c r="L142" s="57"/>
      <c r="M142" s="57"/>
      <c r="N142" s="73"/>
      <c r="O142" s="71"/>
      <c r="P142" s="36"/>
      <c r="Q142" s="36"/>
      <c r="R142" s="36"/>
      <c r="S142" s="67"/>
      <c r="T142" s="36"/>
      <c r="U142" s="64"/>
      <c r="V142" s="57"/>
      <c r="W142" s="57"/>
      <c r="X142" s="73"/>
      <c r="Y142" s="57"/>
      <c r="AA142" s="57"/>
      <c r="AB142" s="57"/>
      <c r="AC142" s="73"/>
      <c r="AD142" s="57"/>
      <c r="AE142" s="64"/>
      <c r="AF142" s="64"/>
      <c r="AG142" s="57"/>
      <c r="AH142" s="57"/>
      <c r="AI142" s="73"/>
      <c r="AJ142" s="64"/>
      <c r="AK142" s="78" t="s">
        <v>122</v>
      </c>
      <c r="AL142" s="36"/>
    </row>
    <row r="143" spans="2:38" s="122" customFormat="1" ht="11.25">
      <c r="B143" s="123"/>
      <c r="C143" s="123"/>
      <c r="D143" s="124" t="s">
        <v>131</v>
      </c>
      <c r="E143" s="124" t="s">
        <v>213</v>
      </c>
      <c r="F143" s="124" t="s">
        <v>214</v>
      </c>
      <c r="G143" s="124" t="s">
        <v>244</v>
      </c>
      <c r="H143" s="160">
        <f t="shared" si="10"/>
        <v>89.58</v>
      </c>
      <c r="I143" s="366" t="s">
        <v>532</v>
      </c>
      <c r="J143" s="164"/>
      <c r="K143" s="367" t="s">
        <v>140</v>
      </c>
      <c r="L143" s="164"/>
      <c r="M143" s="164"/>
      <c r="N143" s="368"/>
      <c r="O143" s="369"/>
      <c r="P143" s="124"/>
      <c r="Q143" s="124"/>
      <c r="R143" s="124"/>
      <c r="S143" s="370"/>
      <c r="T143" s="124"/>
      <c r="U143" s="367"/>
      <c r="V143" s="164"/>
      <c r="W143" s="164"/>
      <c r="X143" s="368"/>
      <c r="Y143" s="164"/>
      <c r="Z143" s="367" t="s">
        <v>244</v>
      </c>
      <c r="AA143" s="164"/>
      <c r="AB143" s="164"/>
      <c r="AC143" s="368"/>
      <c r="AD143" s="164"/>
      <c r="AE143" s="367"/>
      <c r="AF143" s="367"/>
      <c r="AG143" s="164"/>
      <c r="AH143" s="164"/>
      <c r="AI143" s="368"/>
      <c r="AJ143" s="367"/>
      <c r="AK143" s="371" t="s">
        <v>151</v>
      </c>
      <c r="AL143" s="124"/>
    </row>
    <row r="144" spans="4:38" ht="11.25">
      <c r="D144" s="36" t="s">
        <v>132</v>
      </c>
      <c r="E144" s="36" t="s">
        <v>214</v>
      </c>
      <c r="F144" s="36" t="s">
        <v>215</v>
      </c>
      <c r="G144" s="36" t="s">
        <v>138</v>
      </c>
      <c r="H144" s="87">
        <f t="shared" si="10"/>
        <v>89.69999999999999</v>
      </c>
      <c r="I144" s="290" t="s">
        <v>532</v>
      </c>
      <c r="J144" s="57"/>
      <c r="K144" s="64" t="s">
        <v>13</v>
      </c>
      <c r="L144" s="57"/>
      <c r="M144" s="57"/>
      <c r="N144" s="73"/>
      <c r="O144" s="71"/>
      <c r="P144" s="36"/>
      <c r="Q144" s="36"/>
      <c r="R144" s="36"/>
      <c r="S144" s="67"/>
      <c r="T144" s="36"/>
      <c r="U144" s="64"/>
      <c r="V144" s="57"/>
      <c r="W144" s="57"/>
      <c r="X144" s="73"/>
      <c r="Y144" s="57"/>
      <c r="Z144" s="64" t="s">
        <v>522</v>
      </c>
      <c r="AA144" s="57"/>
      <c r="AB144" s="57"/>
      <c r="AC144" s="73"/>
      <c r="AD144" s="57"/>
      <c r="AE144" s="64"/>
      <c r="AF144" s="64" t="s">
        <v>533</v>
      </c>
      <c r="AG144" s="57"/>
      <c r="AH144" s="57"/>
      <c r="AI144" s="73"/>
      <c r="AJ144" s="64"/>
      <c r="AK144" s="78" t="s">
        <v>368</v>
      </c>
      <c r="AL144" s="36"/>
    </row>
    <row r="145" spans="4:38" ht="22.5">
      <c r="D145" s="36" t="s">
        <v>133</v>
      </c>
      <c r="E145" s="36" t="s">
        <v>215</v>
      </c>
      <c r="F145" s="36" t="s">
        <v>154</v>
      </c>
      <c r="G145" s="36" t="s">
        <v>137</v>
      </c>
      <c r="H145" s="87">
        <f t="shared" si="10"/>
        <v>89.91</v>
      </c>
      <c r="I145" s="290" t="s">
        <v>532</v>
      </c>
      <c r="J145" s="57"/>
      <c r="K145" s="64"/>
      <c r="L145" s="57"/>
      <c r="M145" s="57"/>
      <c r="N145" s="73"/>
      <c r="O145" s="71"/>
      <c r="P145" s="36"/>
      <c r="Q145" s="36"/>
      <c r="R145" s="36"/>
      <c r="S145" s="67"/>
      <c r="T145" s="36"/>
      <c r="U145" s="64"/>
      <c r="V145" s="57"/>
      <c r="W145" s="57"/>
      <c r="X145" s="73"/>
      <c r="Y145" s="57"/>
      <c r="AA145" s="57"/>
      <c r="AB145" s="57"/>
      <c r="AC145" s="73"/>
      <c r="AD145" s="57"/>
      <c r="AE145" s="64"/>
      <c r="AF145" s="64"/>
      <c r="AG145" s="57"/>
      <c r="AH145" s="57"/>
      <c r="AI145" s="73"/>
      <c r="AJ145" s="64"/>
      <c r="AK145" s="78" t="s">
        <v>123</v>
      </c>
      <c r="AL145" s="36"/>
    </row>
    <row r="146" spans="2:38" ht="11.25">
      <c r="B146"/>
      <c r="C146"/>
      <c r="D146" s="2" t="s">
        <v>134</v>
      </c>
      <c r="E146" s="36" t="s">
        <v>154</v>
      </c>
      <c r="F146" s="36" t="s">
        <v>216</v>
      </c>
      <c r="G146" s="36" t="s">
        <v>136</v>
      </c>
      <c r="H146" s="87">
        <f t="shared" si="10"/>
        <v>90.07</v>
      </c>
      <c r="I146" s="290" t="s">
        <v>532</v>
      </c>
      <c r="J146" s="36"/>
      <c r="K146" s="64" t="s">
        <v>141</v>
      </c>
      <c r="L146" s="57"/>
      <c r="M146" s="57"/>
      <c r="N146" s="57"/>
      <c r="O146" s="71"/>
      <c r="P146" s="36"/>
      <c r="Q146" s="36"/>
      <c r="R146" s="36"/>
      <c r="S146" s="36"/>
      <c r="T146" s="36"/>
      <c r="U146" s="64"/>
      <c r="V146" s="57"/>
      <c r="W146" s="57"/>
      <c r="X146" s="57"/>
      <c r="Y146" s="57"/>
      <c r="Z146" s="64" t="s">
        <v>532</v>
      </c>
      <c r="AA146" s="57"/>
      <c r="AB146" s="57"/>
      <c r="AC146" s="57"/>
      <c r="AD146" s="57"/>
      <c r="AE146" s="64"/>
      <c r="AF146" s="64"/>
      <c r="AG146" s="57"/>
      <c r="AH146" s="57"/>
      <c r="AI146" s="57"/>
      <c r="AJ146" s="64"/>
      <c r="AK146" s="94" t="s">
        <v>124</v>
      </c>
      <c r="AL146" s="66"/>
    </row>
    <row r="147" spans="1:38" ht="33.75">
      <c r="A147" s="49"/>
      <c r="B147" s="49"/>
      <c r="C147" s="49"/>
      <c r="D147" s="34" t="s">
        <v>135</v>
      </c>
      <c r="E147" s="45" t="s">
        <v>216</v>
      </c>
      <c r="F147" s="45" t="s">
        <v>217</v>
      </c>
      <c r="G147" s="45" t="s">
        <v>573</v>
      </c>
      <c r="H147" s="88">
        <f t="shared" si="10"/>
        <v>90.17999999999999</v>
      </c>
      <c r="I147" s="291" t="s">
        <v>532</v>
      </c>
      <c r="J147" s="45"/>
      <c r="K147" s="65" t="s">
        <v>592</v>
      </c>
      <c r="L147" s="45"/>
      <c r="M147" s="45"/>
      <c r="N147" s="45"/>
      <c r="O147" s="79"/>
      <c r="P147" s="45" t="s">
        <v>519</v>
      </c>
      <c r="Q147" s="45"/>
      <c r="R147" s="45"/>
      <c r="S147" s="45"/>
      <c r="T147" s="45"/>
      <c r="U147" s="65"/>
      <c r="V147" s="45"/>
      <c r="W147" s="45"/>
      <c r="X147" s="45"/>
      <c r="Y147" s="45"/>
      <c r="Z147" s="65" t="s">
        <v>533</v>
      </c>
      <c r="AA147" s="45"/>
      <c r="AB147" s="45"/>
      <c r="AC147" s="45"/>
      <c r="AD147" s="45"/>
      <c r="AE147" s="65"/>
      <c r="AF147" s="65"/>
      <c r="AG147" s="45"/>
      <c r="AH147" s="45"/>
      <c r="AI147" s="45"/>
      <c r="AJ147" s="65"/>
      <c r="AK147" s="80" t="s">
        <v>125</v>
      </c>
      <c r="AL147" s="81"/>
    </row>
    <row r="148" spans="1:38" ht="11.25">
      <c r="A148" t="s">
        <v>254</v>
      </c>
      <c r="B148" t="s">
        <v>318</v>
      </c>
      <c r="C148">
        <v>1</v>
      </c>
      <c r="D148" s="36" t="s">
        <v>490</v>
      </c>
      <c r="E148" s="36" t="s">
        <v>532</v>
      </c>
      <c r="F148" s="36" t="s">
        <v>519</v>
      </c>
      <c r="G148" s="36" t="s">
        <v>532</v>
      </c>
      <c r="H148" s="36" t="s">
        <v>595</v>
      </c>
      <c r="I148" s="290" t="s">
        <v>244</v>
      </c>
      <c r="J148" s="36"/>
      <c r="K148" s="64"/>
      <c r="L148" s="57"/>
      <c r="M148" s="57"/>
      <c r="N148" s="57"/>
      <c r="O148" s="71"/>
      <c r="P148" s="36"/>
      <c r="Q148" s="36"/>
      <c r="R148" s="36"/>
      <c r="S148" s="36"/>
      <c r="T148" s="36"/>
      <c r="U148" s="64"/>
      <c r="V148" s="57"/>
      <c r="W148" s="57"/>
      <c r="X148" s="57"/>
      <c r="Y148" s="57"/>
      <c r="AA148" s="57"/>
      <c r="AB148" s="57"/>
      <c r="AC148" s="57"/>
      <c r="AD148" s="57"/>
      <c r="AE148" s="64"/>
      <c r="AF148" s="64"/>
      <c r="AG148" s="57"/>
      <c r="AH148" s="57"/>
      <c r="AI148" s="57"/>
      <c r="AJ148" s="64"/>
      <c r="AK148" s="78" t="s">
        <v>458</v>
      </c>
      <c r="AL148" s="66"/>
    </row>
    <row r="149" spans="2:38" ht="11.25">
      <c r="B149"/>
      <c r="C149"/>
      <c r="D149" s="36" t="s">
        <v>420</v>
      </c>
      <c r="E149" s="36" t="s">
        <v>520</v>
      </c>
      <c r="F149" s="36" t="s">
        <v>244</v>
      </c>
      <c r="G149" s="36" t="s">
        <v>533</v>
      </c>
      <c r="H149" s="87">
        <f>H$148+E149/100</f>
        <v>94.14</v>
      </c>
      <c r="I149" s="290" t="s">
        <v>593</v>
      </c>
      <c r="J149" s="36"/>
      <c r="K149" s="64"/>
      <c r="L149" s="57"/>
      <c r="M149" s="57"/>
      <c r="N149" s="57"/>
      <c r="O149" s="71"/>
      <c r="P149" s="36"/>
      <c r="Q149" s="36"/>
      <c r="R149" s="36"/>
      <c r="S149" s="36"/>
      <c r="T149" s="36"/>
      <c r="U149" s="64"/>
      <c r="V149" s="57"/>
      <c r="W149" s="57"/>
      <c r="X149" s="57"/>
      <c r="Y149" s="57"/>
      <c r="AA149" s="57"/>
      <c r="AB149" s="57"/>
      <c r="AC149" s="57"/>
      <c r="AD149" s="57"/>
      <c r="AE149" s="64"/>
      <c r="AF149" s="64"/>
      <c r="AG149" s="57"/>
      <c r="AH149" s="57"/>
      <c r="AI149" s="57"/>
      <c r="AJ149" s="64"/>
      <c r="AK149" s="78"/>
      <c r="AL149" s="66"/>
    </row>
    <row r="150" spans="2:38" ht="57">
      <c r="B150"/>
      <c r="C150"/>
      <c r="D150" s="36" t="s">
        <v>319</v>
      </c>
      <c r="E150" s="36" t="s">
        <v>244</v>
      </c>
      <c r="F150" s="36" t="s">
        <v>142</v>
      </c>
      <c r="G150" s="36" t="s">
        <v>588</v>
      </c>
      <c r="H150" s="87">
        <f aca="true" t="shared" si="11" ref="H150:H156">H$148+E150/100</f>
        <v>94.19999999999999</v>
      </c>
      <c r="I150" s="290" t="s">
        <v>532</v>
      </c>
      <c r="J150" s="36"/>
      <c r="K150" s="64" t="s">
        <v>140</v>
      </c>
      <c r="L150" s="57" t="s">
        <v>597</v>
      </c>
      <c r="M150" s="57"/>
      <c r="N150" s="57" t="s">
        <v>598</v>
      </c>
      <c r="O150" s="71"/>
      <c r="P150" s="36"/>
      <c r="Q150" s="36"/>
      <c r="R150" s="36"/>
      <c r="S150" s="36"/>
      <c r="T150" s="36"/>
      <c r="U150" s="64" t="s">
        <v>533</v>
      </c>
      <c r="V150" s="57"/>
      <c r="W150" s="57"/>
      <c r="X150" s="57"/>
      <c r="Y150" s="57"/>
      <c r="Z150" s="64" t="s">
        <v>316</v>
      </c>
      <c r="AA150" s="57" t="s">
        <v>143</v>
      </c>
      <c r="AB150" s="57"/>
      <c r="AC150" s="57" t="s">
        <v>599</v>
      </c>
      <c r="AD150" s="57"/>
      <c r="AE150" s="64"/>
      <c r="AF150" s="64" t="s">
        <v>524</v>
      </c>
      <c r="AG150" s="57"/>
      <c r="AH150" s="57"/>
      <c r="AI150" s="57"/>
      <c r="AJ150" s="64" t="s">
        <v>532</v>
      </c>
      <c r="AK150" s="80" t="s">
        <v>380</v>
      </c>
      <c r="AL150" s="66"/>
    </row>
    <row r="151" spans="2:38" ht="33.75">
      <c r="B151"/>
      <c r="C151"/>
      <c r="D151" s="36" t="s">
        <v>582</v>
      </c>
      <c r="E151" s="36" t="s">
        <v>142</v>
      </c>
      <c r="F151" s="36" t="s">
        <v>218</v>
      </c>
      <c r="G151" s="36" t="s">
        <v>525</v>
      </c>
      <c r="H151" s="87">
        <f t="shared" si="11"/>
        <v>94.6</v>
      </c>
      <c r="I151" s="290" t="s">
        <v>593</v>
      </c>
      <c r="J151" s="36"/>
      <c r="K151" s="64"/>
      <c r="L151" s="57"/>
      <c r="M151" s="57"/>
      <c r="N151" s="57"/>
      <c r="O151" s="71"/>
      <c r="P151" s="36"/>
      <c r="Q151" s="36"/>
      <c r="R151" s="36"/>
      <c r="S151" s="36"/>
      <c r="T151" s="36"/>
      <c r="U151" s="64"/>
      <c r="V151" s="57"/>
      <c r="W151" s="57"/>
      <c r="X151" s="57"/>
      <c r="Y151" s="57"/>
      <c r="AA151" s="57"/>
      <c r="AB151" s="57"/>
      <c r="AC151" s="57"/>
      <c r="AD151" s="57"/>
      <c r="AE151" s="64"/>
      <c r="AF151" s="64"/>
      <c r="AG151" s="57"/>
      <c r="AH151" s="57"/>
      <c r="AI151" s="57"/>
      <c r="AJ151" s="64"/>
      <c r="AK151" s="78" t="s">
        <v>381</v>
      </c>
      <c r="AL151" s="66"/>
    </row>
    <row r="152" spans="2:38" ht="11.25">
      <c r="B152"/>
      <c r="C152"/>
      <c r="D152" s="36" t="s">
        <v>583</v>
      </c>
      <c r="E152" s="36" t="s">
        <v>218</v>
      </c>
      <c r="F152" s="36" t="s">
        <v>219</v>
      </c>
      <c r="G152" s="36" t="s">
        <v>244</v>
      </c>
      <c r="H152" s="87">
        <f t="shared" si="11"/>
        <v>94.67999999999999</v>
      </c>
      <c r="I152" s="290" t="s">
        <v>532</v>
      </c>
      <c r="J152" s="36"/>
      <c r="K152" s="64" t="s">
        <v>140</v>
      </c>
      <c r="L152" s="57" t="s">
        <v>597</v>
      </c>
      <c r="M152" s="57"/>
      <c r="N152" s="57" t="s">
        <v>598</v>
      </c>
      <c r="O152" s="71"/>
      <c r="P152" s="36"/>
      <c r="Q152" s="36"/>
      <c r="R152" s="36"/>
      <c r="S152" s="36"/>
      <c r="T152" s="36"/>
      <c r="U152" s="64" t="s">
        <v>532</v>
      </c>
      <c r="V152" s="57"/>
      <c r="W152" s="57"/>
      <c r="X152" s="57"/>
      <c r="Y152" s="57"/>
      <c r="Z152" s="64" t="s">
        <v>316</v>
      </c>
      <c r="AA152" s="57" t="s">
        <v>143</v>
      </c>
      <c r="AB152" s="57"/>
      <c r="AC152" s="57" t="s">
        <v>599</v>
      </c>
      <c r="AD152" s="57"/>
      <c r="AE152" s="64"/>
      <c r="AF152" s="64" t="s">
        <v>520</v>
      </c>
      <c r="AG152" s="57"/>
      <c r="AH152" s="57"/>
      <c r="AI152" s="57"/>
      <c r="AJ152" s="64" t="s">
        <v>532</v>
      </c>
      <c r="AK152" s="78"/>
      <c r="AL152" s="66"/>
    </row>
    <row r="153" spans="2:38" ht="11.25">
      <c r="B153"/>
      <c r="C153"/>
      <c r="D153" s="36" t="s">
        <v>584</v>
      </c>
      <c r="E153" s="36" t="s">
        <v>219</v>
      </c>
      <c r="F153" s="36" t="s">
        <v>9</v>
      </c>
      <c r="G153" s="36" t="s">
        <v>589</v>
      </c>
      <c r="H153" s="87">
        <f t="shared" si="11"/>
        <v>94.74</v>
      </c>
      <c r="I153" s="290" t="s">
        <v>593</v>
      </c>
      <c r="J153" s="36"/>
      <c r="K153" s="64"/>
      <c r="L153" s="57"/>
      <c r="M153" s="57"/>
      <c r="N153" s="57"/>
      <c r="O153" s="71"/>
      <c r="P153" s="36"/>
      <c r="Q153" s="36"/>
      <c r="R153" s="36"/>
      <c r="S153" s="36"/>
      <c r="T153" s="36"/>
      <c r="U153" s="64"/>
      <c r="V153" s="57"/>
      <c r="W153" s="57"/>
      <c r="X153" s="57"/>
      <c r="Y153" s="57"/>
      <c r="AA153" s="57"/>
      <c r="AB153" s="57"/>
      <c r="AC153" s="57"/>
      <c r="AD153" s="57"/>
      <c r="AE153" s="64"/>
      <c r="AF153" s="64"/>
      <c r="AG153" s="57"/>
      <c r="AH153" s="57"/>
      <c r="AI153" s="57"/>
      <c r="AJ153" s="64"/>
      <c r="AK153" s="78"/>
      <c r="AL153" s="66"/>
    </row>
    <row r="154" spans="2:38" ht="11.25">
      <c r="B154"/>
      <c r="C154"/>
      <c r="D154" s="36" t="s">
        <v>585</v>
      </c>
      <c r="E154" s="36" t="s">
        <v>9</v>
      </c>
      <c r="F154" s="36" t="s">
        <v>592</v>
      </c>
      <c r="G154" s="36" t="s">
        <v>590</v>
      </c>
      <c r="H154" s="87">
        <f t="shared" si="11"/>
        <v>94.92999999999999</v>
      </c>
      <c r="I154" s="290" t="s">
        <v>532</v>
      </c>
      <c r="J154" s="36"/>
      <c r="K154" s="64" t="s">
        <v>140</v>
      </c>
      <c r="L154" s="57" t="s">
        <v>597</v>
      </c>
      <c r="M154" s="57"/>
      <c r="N154" s="57" t="s">
        <v>598</v>
      </c>
      <c r="O154" s="71"/>
      <c r="P154" s="36"/>
      <c r="Q154" s="36"/>
      <c r="R154" s="36"/>
      <c r="S154" s="36"/>
      <c r="T154" s="36"/>
      <c r="U154" s="64" t="s">
        <v>532</v>
      </c>
      <c r="V154" s="57"/>
      <c r="W154" s="57"/>
      <c r="X154" s="57"/>
      <c r="Y154" s="57"/>
      <c r="Z154" s="64" t="s">
        <v>316</v>
      </c>
      <c r="AA154" s="57" t="s">
        <v>143</v>
      </c>
      <c r="AB154" s="57"/>
      <c r="AC154" s="57" t="s">
        <v>599</v>
      </c>
      <c r="AD154" s="57"/>
      <c r="AE154" s="64"/>
      <c r="AF154" s="64" t="s">
        <v>520</v>
      </c>
      <c r="AG154" s="57"/>
      <c r="AH154" s="57"/>
      <c r="AI154" s="57"/>
      <c r="AJ154" s="64" t="s">
        <v>532</v>
      </c>
      <c r="AK154" s="78"/>
      <c r="AL154" s="66"/>
    </row>
    <row r="155" spans="2:38" ht="11.25">
      <c r="B155"/>
      <c r="C155"/>
      <c r="D155" s="36" t="s">
        <v>586</v>
      </c>
      <c r="E155" s="36" t="s">
        <v>592</v>
      </c>
      <c r="F155" s="36" t="s">
        <v>153</v>
      </c>
      <c r="G155" s="36" t="s">
        <v>72</v>
      </c>
      <c r="H155" s="87">
        <f t="shared" si="11"/>
        <v>95.05</v>
      </c>
      <c r="I155" s="290" t="s">
        <v>593</v>
      </c>
      <c r="J155" s="36"/>
      <c r="K155" s="64"/>
      <c r="L155" s="57"/>
      <c r="M155" s="57"/>
      <c r="N155" s="57"/>
      <c r="O155" s="71"/>
      <c r="P155" s="36"/>
      <c r="Q155" s="36"/>
      <c r="R155" s="36"/>
      <c r="S155" s="36"/>
      <c r="T155" s="36"/>
      <c r="U155" s="64"/>
      <c r="V155" s="57"/>
      <c r="W155" s="57"/>
      <c r="X155" s="57"/>
      <c r="Y155" s="57"/>
      <c r="AA155" s="57"/>
      <c r="AB155" s="57"/>
      <c r="AC155" s="57"/>
      <c r="AD155" s="57"/>
      <c r="AE155" s="64"/>
      <c r="AF155" s="64"/>
      <c r="AG155" s="57"/>
      <c r="AH155" s="57"/>
      <c r="AI155" s="57"/>
      <c r="AJ155" s="64"/>
      <c r="AK155" s="78"/>
      <c r="AL155" s="66"/>
    </row>
    <row r="156" spans="4:38" s="49" customFormat="1" ht="11.25">
      <c r="D156" s="45" t="s">
        <v>587</v>
      </c>
      <c r="E156" s="45" t="s">
        <v>153</v>
      </c>
      <c r="F156" s="45" t="s">
        <v>10</v>
      </c>
      <c r="G156" s="45" t="s">
        <v>591</v>
      </c>
      <c r="H156" s="88">
        <f t="shared" si="11"/>
        <v>95.13</v>
      </c>
      <c r="I156" s="291" t="s">
        <v>532</v>
      </c>
      <c r="J156" s="45"/>
      <c r="K156" s="65" t="s">
        <v>382</v>
      </c>
      <c r="L156" s="45" t="s">
        <v>597</v>
      </c>
      <c r="M156" s="45"/>
      <c r="N156" s="45" t="s">
        <v>598</v>
      </c>
      <c r="O156" s="79"/>
      <c r="P156" s="45"/>
      <c r="Q156" s="45"/>
      <c r="R156" s="45"/>
      <c r="S156" s="45"/>
      <c r="T156" s="45"/>
      <c r="U156" s="65"/>
      <c r="V156" s="45"/>
      <c r="W156" s="45"/>
      <c r="X156" s="45"/>
      <c r="Y156" s="45"/>
      <c r="Z156" s="65" t="s">
        <v>316</v>
      </c>
      <c r="AA156" s="45" t="s">
        <v>143</v>
      </c>
      <c r="AB156" s="45"/>
      <c r="AC156" s="45" t="s">
        <v>599</v>
      </c>
      <c r="AD156" s="45"/>
      <c r="AE156" s="65"/>
      <c r="AF156" s="65" t="s">
        <v>533</v>
      </c>
      <c r="AG156" s="45"/>
      <c r="AH156" s="45"/>
      <c r="AI156" s="45"/>
      <c r="AJ156" s="65" t="s">
        <v>532</v>
      </c>
      <c r="AK156" s="80" t="s">
        <v>379</v>
      </c>
      <c r="AL156" s="81"/>
    </row>
    <row r="157" spans="1:38" s="61" customFormat="1" ht="22.5">
      <c r="A157" s="61" t="s">
        <v>254</v>
      </c>
      <c r="B157" s="61" t="s">
        <v>318</v>
      </c>
      <c r="C157" s="61">
        <v>2</v>
      </c>
      <c r="D157" s="62" t="s">
        <v>594</v>
      </c>
      <c r="E157" s="62" t="s">
        <v>532</v>
      </c>
      <c r="F157" s="62" t="s">
        <v>76</v>
      </c>
      <c r="G157" s="62" t="s">
        <v>490</v>
      </c>
      <c r="H157" s="62" t="s">
        <v>596</v>
      </c>
      <c r="I157" s="292" t="s">
        <v>532</v>
      </c>
      <c r="J157" s="82"/>
      <c r="K157" s="62" t="s">
        <v>384</v>
      </c>
      <c r="L157" s="62" t="s">
        <v>597</v>
      </c>
      <c r="M157" s="62"/>
      <c r="N157" s="62" t="s">
        <v>598</v>
      </c>
      <c r="O157" s="83"/>
      <c r="P157" s="62"/>
      <c r="Q157" s="62"/>
      <c r="R157" s="62"/>
      <c r="S157" s="62"/>
      <c r="T157" s="62"/>
      <c r="U157" s="74" t="s">
        <v>322</v>
      </c>
      <c r="V157" s="62"/>
      <c r="W157" s="62"/>
      <c r="X157" s="62"/>
      <c r="Y157" s="62"/>
      <c r="Z157" s="74" t="s">
        <v>316</v>
      </c>
      <c r="AA157" s="62" t="s">
        <v>143</v>
      </c>
      <c r="AB157" s="62"/>
      <c r="AC157" s="62" t="s">
        <v>599</v>
      </c>
      <c r="AD157" s="62"/>
      <c r="AE157" s="74"/>
      <c r="AF157" s="74" t="s">
        <v>383</v>
      </c>
      <c r="AG157" s="62"/>
      <c r="AH157" s="62"/>
      <c r="AI157" s="62"/>
      <c r="AJ157" s="74" t="s">
        <v>532</v>
      </c>
      <c r="AK157" s="90" t="s">
        <v>600</v>
      </c>
      <c r="AL157" s="84"/>
    </row>
    <row r="158" spans="1:38" s="56" customFormat="1" ht="11.25">
      <c r="A158" s="56" t="s">
        <v>254</v>
      </c>
      <c r="B158" s="56" t="s">
        <v>601</v>
      </c>
      <c r="C158" s="56">
        <v>1</v>
      </c>
      <c r="D158" s="57" t="s">
        <v>602</v>
      </c>
      <c r="E158" s="57" t="s">
        <v>532</v>
      </c>
      <c r="F158" s="57" t="s">
        <v>573</v>
      </c>
      <c r="G158" s="57" t="s">
        <v>603</v>
      </c>
      <c r="H158" s="91" t="s">
        <v>297</v>
      </c>
      <c r="I158" s="293" t="s">
        <v>155</v>
      </c>
      <c r="J158" s="92"/>
      <c r="K158" s="57"/>
      <c r="L158" s="57"/>
      <c r="M158" s="57"/>
      <c r="N158" s="57"/>
      <c r="O158" s="57"/>
      <c r="P158" s="300"/>
      <c r="Q158" s="57"/>
      <c r="R158" s="57"/>
      <c r="S158" s="57"/>
      <c r="T158" s="57"/>
      <c r="U158" s="300"/>
      <c r="V158" s="57"/>
      <c r="W158" s="57"/>
      <c r="X158" s="57"/>
      <c r="Y158" s="91"/>
      <c r="Z158" s="57"/>
      <c r="AA158" s="57"/>
      <c r="AB158" s="57"/>
      <c r="AC158" s="57"/>
      <c r="AD158" s="57"/>
      <c r="AE158" s="92"/>
      <c r="AF158" s="57"/>
      <c r="AG158" s="57"/>
      <c r="AH158" s="57"/>
      <c r="AI158" s="57"/>
      <c r="AJ158" s="92" t="s">
        <v>569</v>
      </c>
      <c r="AL158" s="89"/>
    </row>
    <row r="159" spans="2:38" ht="22.5">
      <c r="B159"/>
      <c r="C159"/>
      <c r="D159" s="36" t="s">
        <v>292</v>
      </c>
      <c r="E159" s="36" t="s">
        <v>573</v>
      </c>
      <c r="F159" s="36" t="s">
        <v>11</v>
      </c>
      <c r="G159" s="36" t="s">
        <v>288</v>
      </c>
      <c r="H159" s="87">
        <f>H$158+E159/100</f>
        <v>99</v>
      </c>
      <c r="I159" s="290" t="s">
        <v>532</v>
      </c>
      <c r="J159" s="55"/>
      <c r="K159" s="36" t="s">
        <v>152</v>
      </c>
      <c r="L159" s="57"/>
      <c r="M159" s="57"/>
      <c r="N159" s="57"/>
      <c r="O159" s="71"/>
      <c r="P159" s="36"/>
      <c r="Q159" s="36"/>
      <c r="R159" s="36"/>
      <c r="S159" s="36"/>
      <c r="T159" s="36"/>
      <c r="U159" s="64"/>
      <c r="V159" s="57"/>
      <c r="W159" s="57"/>
      <c r="X159" s="57"/>
      <c r="Y159" s="57"/>
      <c r="Z159" s="64" t="s">
        <v>316</v>
      </c>
      <c r="AA159" s="57"/>
      <c r="AB159" s="57"/>
      <c r="AC159" s="57"/>
      <c r="AD159" s="57"/>
      <c r="AE159" s="64"/>
      <c r="AF159" s="64" t="s">
        <v>519</v>
      </c>
      <c r="AG159" s="57"/>
      <c r="AH159" s="57"/>
      <c r="AI159" s="57"/>
      <c r="AJ159" s="55" t="s">
        <v>532</v>
      </c>
      <c r="AK159" s="95" t="s">
        <v>299</v>
      </c>
      <c r="AL159" s="66"/>
    </row>
    <row r="160" spans="2:38" ht="11.25">
      <c r="B160"/>
      <c r="C160"/>
      <c r="D160" s="36" t="s">
        <v>293</v>
      </c>
      <c r="E160" s="36" t="s">
        <v>11</v>
      </c>
      <c r="F160" s="36" t="s">
        <v>12</v>
      </c>
      <c r="G160" s="36" t="s">
        <v>525</v>
      </c>
      <c r="H160" s="87">
        <f>H$158+E160/100</f>
        <v>99.14</v>
      </c>
      <c r="I160" s="290" t="s">
        <v>593</v>
      </c>
      <c r="J160" s="55"/>
      <c r="K160" s="36"/>
      <c r="L160" s="57"/>
      <c r="M160" s="57"/>
      <c r="N160" s="57"/>
      <c r="O160" s="71"/>
      <c r="P160" s="36"/>
      <c r="Q160" s="36"/>
      <c r="R160" s="36"/>
      <c r="S160" s="36"/>
      <c r="T160" s="36"/>
      <c r="U160" s="64"/>
      <c r="V160" s="57"/>
      <c r="W160" s="57"/>
      <c r="X160" s="57"/>
      <c r="Y160" s="57"/>
      <c r="AA160" s="57"/>
      <c r="AB160" s="57"/>
      <c r="AC160" s="57"/>
      <c r="AD160" s="57"/>
      <c r="AE160" s="64"/>
      <c r="AF160" s="64"/>
      <c r="AG160" s="57"/>
      <c r="AH160" s="57"/>
      <c r="AI160" s="57"/>
      <c r="AJ160" s="64"/>
      <c r="AK160" s="78"/>
      <c r="AL160" s="66"/>
    </row>
    <row r="161" spans="2:38" ht="22.5">
      <c r="B161"/>
      <c r="C161"/>
      <c r="D161" s="36" t="s">
        <v>294</v>
      </c>
      <c r="E161" s="36" t="s">
        <v>12</v>
      </c>
      <c r="F161" s="36" t="s">
        <v>13</v>
      </c>
      <c r="G161" s="36" t="s">
        <v>289</v>
      </c>
      <c r="H161" s="87">
        <f>H$158+E161/100</f>
        <v>99.25</v>
      </c>
      <c r="I161" s="290" t="s">
        <v>532</v>
      </c>
      <c r="J161" s="55"/>
      <c r="K161" s="36" t="s">
        <v>152</v>
      </c>
      <c r="L161" s="57"/>
      <c r="M161" s="57"/>
      <c r="N161" s="57"/>
      <c r="O161" s="71"/>
      <c r="P161" s="36"/>
      <c r="Q161" s="36"/>
      <c r="R161" s="36"/>
      <c r="S161" s="36"/>
      <c r="T161" s="36"/>
      <c r="U161" s="64"/>
      <c r="V161" s="57"/>
      <c r="W161" s="57"/>
      <c r="X161" s="57"/>
      <c r="Y161" s="57"/>
      <c r="Z161" s="64" t="s">
        <v>316</v>
      </c>
      <c r="AA161" s="57"/>
      <c r="AB161" s="57"/>
      <c r="AC161" s="57"/>
      <c r="AD161" s="57"/>
      <c r="AE161" s="64"/>
      <c r="AF161" s="64" t="s">
        <v>519</v>
      </c>
      <c r="AG161" s="57"/>
      <c r="AH161" s="57"/>
      <c r="AI161" s="57"/>
      <c r="AJ161" s="64" t="s">
        <v>532</v>
      </c>
      <c r="AK161" s="78" t="s">
        <v>337</v>
      </c>
      <c r="AL161" s="66"/>
    </row>
    <row r="162" spans="2:38" ht="11.25">
      <c r="B162"/>
      <c r="C162"/>
      <c r="D162" s="36" t="s">
        <v>295</v>
      </c>
      <c r="E162" s="36" t="s">
        <v>13</v>
      </c>
      <c r="F162" s="36" t="s">
        <v>471</v>
      </c>
      <c r="G162" s="36" t="s">
        <v>290</v>
      </c>
      <c r="H162" s="87">
        <f>H$158+E162/100</f>
        <v>99.78</v>
      </c>
      <c r="I162" s="290" t="s">
        <v>532</v>
      </c>
      <c r="J162" s="55"/>
      <c r="K162" s="36" t="s">
        <v>152</v>
      </c>
      <c r="L162" s="57"/>
      <c r="M162" s="57"/>
      <c r="N162" s="57"/>
      <c r="O162" s="71"/>
      <c r="P162" s="36"/>
      <c r="Q162" s="36"/>
      <c r="S162" s="2"/>
      <c r="X162" s="54"/>
      <c r="Z162" s="64">
        <v>5</v>
      </c>
      <c r="AC162" s="54"/>
      <c r="AF162" s="51">
        <v>3</v>
      </c>
      <c r="AI162" s="54"/>
      <c r="AJ162" s="51">
        <v>1</v>
      </c>
      <c r="AK162" s="68" t="s">
        <v>338</v>
      </c>
      <c r="AL162"/>
    </row>
    <row r="163" spans="4:37" s="49" customFormat="1" ht="22.5">
      <c r="D163" s="45" t="s">
        <v>296</v>
      </c>
      <c r="E163" s="45" t="s">
        <v>471</v>
      </c>
      <c r="F163" s="45" t="s">
        <v>472</v>
      </c>
      <c r="G163" s="45" t="s">
        <v>291</v>
      </c>
      <c r="H163" s="88">
        <f>H$158+E163/100</f>
        <v>99.8</v>
      </c>
      <c r="I163" s="291" t="s">
        <v>532</v>
      </c>
      <c r="J163" s="63"/>
      <c r="K163" s="45" t="s">
        <v>152</v>
      </c>
      <c r="L163" s="45"/>
      <c r="M163" s="45"/>
      <c r="N163" s="45"/>
      <c r="O163" s="79"/>
      <c r="P163" s="45"/>
      <c r="Q163" s="45"/>
      <c r="R163" s="34"/>
      <c r="S163" s="34"/>
      <c r="T163" s="34"/>
      <c r="U163" s="52"/>
      <c r="V163" s="34"/>
      <c r="W163" s="34"/>
      <c r="X163" s="34"/>
      <c r="Y163" s="34"/>
      <c r="Z163" s="65">
        <v>5</v>
      </c>
      <c r="AA163" s="34"/>
      <c r="AB163" s="34"/>
      <c r="AC163" s="34"/>
      <c r="AD163" s="34"/>
      <c r="AE163" s="52"/>
      <c r="AF163" s="52">
        <v>3</v>
      </c>
      <c r="AG163" s="34"/>
      <c r="AH163" s="34"/>
      <c r="AI163" s="34"/>
      <c r="AJ163" s="52">
        <v>1</v>
      </c>
      <c r="AK163" s="80" t="s">
        <v>211</v>
      </c>
    </row>
    <row r="164" spans="5:17" ht="11.25">
      <c r="E164" s="36"/>
      <c r="F164" s="36"/>
      <c r="H164" s="36"/>
      <c r="J164" s="55"/>
      <c r="K164" s="57"/>
      <c r="L164" s="57"/>
      <c r="M164" s="57"/>
      <c r="N164" s="73"/>
      <c r="O164" s="71"/>
      <c r="P164" s="36"/>
      <c r="Q164" s="36"/>
    </row>
    <row r="165" spans="5:17" ht="11.25">
      <c r="E165" s="36"/>
      <c r="F165" s="36"/>
      <c r="H165" s="36"/>
      <c r="J165" s="57"/>
      <c r="K165" s="64"/>
      <c r="L165" s="57"/>
      <c r="M165" s="57"/>
      <c r="N165" s="73"/>
      <c r="O165" s="71"/>
      <c r="P165" s="36"/>
      <c r="Q165" s="36"/>
    </row>
    <row r="166" spans="5:17" ht="11.25">
      <c r="E166" s="36"/>
      <c r="F166" s="36"/>
      <c r="H166" s="36"/>
      <c r="J166" s="57"/>
      <c r="K166" s="64"/>
      <c r="L166" s="57"/>
      <c r="M166" s="57"/>
      <c r="N166" s="73"/>
      <c r="O166" s="71"/>
      <c r="P166" s="36"/>
      <c r="Q166" s="36"/>
    </row>
    <row r="167" spans="5:17" ht="11.25">
      <c r="E167" s="36"/>
      <c r="F167" s="36"/>
      <c r="H167" s="36"/>
      <c r="J167" s="57"/>
      <c r="K167" s="64"/>
      <c r="L167" s="57"/>
      <c r="M167" s="57"/>
      <c r="N167" s="73"/>
      <c r="O167" s="71"/>
      <c r="P167" s="36"/>
      <c r="Q167" s="36"/>
    </row>
    <row r="168" spans="5:17" ht="11.25">
      <c r="E168" s="36"/>
      <c r="F168" s="36"/>
      <c r="H168" s="36"/>
      <c r="J168" s="57"/>
      <c r="K168" s="64"/>
      <c r="L168" s="57"/>
      <c r="M168" s="57"/>
      <c r="N168" s="73"/>
      <c r="O168" s="71"/>
      <c r="P168" s="36"/>
      <c r="Q168" s="36"/>
    </row>
    <row r="169" spans="5:17" ht="11.25">
      <c r="E169" s="36"/>
      <c r="F169" s="36"/>
      <c r="H169" s="36"/>
      <c r="J169" s="57"/>
      <c r="K169" s="64"/>
      <c r="L169" s="57"/>
      <c r="M169" s="57"/>
      <c r="N169" s="73"/>
      <c r="O169" s="71"/>
      <c r="P169" s="36"/>
      <c r="Q169" s="36"/>
    </row>
    <row r="170" spans="5:17" ht="11.25">
      <c r="E170" s="36"/>
      <c r="F170" s="36"/>
      <c r="H170" s="36"/>
      <c r="J170" s="57"/>
      <c r="K170" s="64"/>
      <c r="L170" s="57"/>
      <c r="M170" s="57"/>
      <c r="N170" s="73"/>
      <c r="O170" s="71"/>
      <c r="P170" s="36"/>
      <c r="Q170" s="36"/>
    </row>
    <row r="171" spans="5:17" ht="11.25">
      <c r="E171" s="36"/>
      <c r="F171" s="36"/>
      <c r="H171" s="36"/>
      <c r="J171" s="57"/>
      <c r="K171" s="64"/>
      <c r="L171" s="57"/>
      <c r="M171" s="57"/>
      <c r="N171" s="73"/>
      <c r="O171" s="71"/>
      <c r="P171" s="36"/>
      <c r="Q171" s="36"/>
    </row>
    <row r="172" spans="5:17" ht="11.25">
      <c r="E172" s="36"/>
      <c r="F172" s="36"/>
      <c r="H172" s="36"/>
      <c r="J172" s="57"/>
      <c r="K172" s="64"/>
      <c r="L172" s="57"/>
      <c r="M172" s="57"/>
      <c r="N172" s="73"/>
      <c r="O172" s="71"/>
      <c r="P172" s="36"/>
      <c r="Q172" s="36"/>
    </row>
    <row r="173" spans="5:17" ht="11.25">
      <c r="E173" s="36"/>
      <c r="F173" s="36"/>
      <c r="H173" s="36"/>
      <c r="J173" s="57"/>
      <c r="K173" s="64"/>
      <c r="L173" s="57"/>
      <c r="M173" s="57"/>
      <c r="N173" s="73"/>
      <c r="O173" s="71"/>
      <c r="P173" s="36"/>
      <c r="Q173" s="36"/>
    </row>
  </sheetData>
  <printOptions gridLines="1"/>
  <pageMargins left="0.5" right="0.5" top="1" bottom="0.75" header="0.5" footer="0.5"/>
  <pageSetup fitToHeight="6" fitToWidth="1" orientation="landscape" scale="59"/>
  <headerFooter alignWithMargins="0">
    <oddHeader>&amp;LVCD Site 209-1271B&amp;CDescribed by _________&amp;RPage   &amp;P</oddHeader>
    <oddFooter>&amp;CDate &amp;D</oddFooter>
  </headerFooter>
  <rowBreaks count="4" manualBreakCount="4">
    <brk id="30" max="36" man="1"/>
    <brk id="56" max="36" man="1"/>
    <brk id="84" max="36" man="1"/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99"/>
  <sheetViews>
    <sheetView workbookViewId="0" topLeftCell="A6">
      <selection activeCell="B29" sqref="B29"/>
    </sheetView>
  </sheetViews>
  <sheetFormatPr defaultColWidth="9.00390625" defaultRowHeight="12"/>
  <cols>
    <col min="1" max="1" width="11.50390625" style="21" customWidth="1"/>
    <col min="2" max="2" width="19.375" style="21" customWidth="1"/>
    <col min="3" max="6" width="11.50390625" style="21" customWidth="1"/>
    <col min="7" max="7" width="12.125" style="21" customWidth="1"/>
    <col min="8" max="16384" width="11.50390625" style="21" customWidth="1"/>
  </cols>
  <sheetData>
    <row r="2" spans="1:2" ht="18">
      <c r="A2" s="1" t="s">
        <v>204</v>
      </c>
      <c r="B2" s="21" t="s">
        <v>373</v>
      </c>
    </row>
    <row r="3" spans="1:2" ht="15">
      <c r="A3" s="20"/>
      <c r="B3" s="21" t="s">
        <v>80</v>
      </c>
    </row>
    <row r="4" ht="15">
      <c r="A4" s="20"/>
    </row>
    <row r="5" spans="2:3" ht="15">
      <c r="B5" s="32" t="s">
        <v>448</v>
      </c>
      <c r="C5" s="21" t="s">
        <v>111</v>
      </c>
    </row>
    <row r="6" spans="1:3" ht="15">
      <c r="A6" s="22">
        <v>1</v>
      </c>
      <c r="B6" s="22" t="s">
        <v>162</v>
      </c>
      <c r="C6" s="23" t="s">
        <v>175</v>
      </c>
    </row>
    <row r="7" spans="1:3" ht="15">
      <c r="A7" s="22">
        <v>2</v>
      </c>
      <c r="B7" s="22" t="s">
        <v>163</v>
      </c>
      <c r="C7" s="23" t="s">
        <v>172</v>
      </c>
    </row>
    <row r="8" spans="1:3" ht="15">
      <c r="A8" s="22">
        <v>3</v>
      </c>
      <c r="B8" s="22" t="s">
        <v>164</v>
      </c>
      <c r="C8" s="23" t="s">
        <v>173</v>
      </c>
    </row>
    <row r="9" spans="1:3" ht="15">
      <c r="A9" s="22">
        <v>4</v>
      </c>
      <c r="B9" s="22" t="s">
        <v>165</v>
      </c>
      <c r="C9" s="23" t="s">
        <v>174</v>
      </c>
    </row>
    <row r="10" spans="1:3" ht="15">
      <c r="A10" s="22">
        <v>5</v>
      </c>
      <c r="B10" s="22" t="s">
        <v>465</v>
      </c>
      <c r="C10" s="23" t="s">
        <v>112</v>
      </c>
    </row>
    <row r="11" spans="1:3" ht="15">
      <c r="A11" s="22">
        <v>6</v>
      </c>
      <c r="B11" s="22" t="s">
        <v>466</v>
      </c>
      <c r="C11" s="23" t="s">
        <v>113</v>
      </c>
    </row>
    <row r="12" spans="1:3" ht="15">
      <c r="A12" s="22">
        <v>7</v>
      </c>
      <c r="B12" s="22" t="s">
        <v>467</v>
      </c>
      <c r="C12" s="23" t="s">
        <v>114</v>
      </c>
    </row>
    <row r="13" spans="1:3" ht="15">
      <c r="A13" s="22">
        <v>8</v>
      </c>
      <c r="B13" s="22" t="s">
        <v>468</v>
      </c>
      <c r="C13" s="23" t="s">
        <v>469</v>
      </c>
    </row>
    <row r="14" spans="1:3" ht="15">
      <c r="A14" s="22"/>
      <c r="B14" s="22"/>
      <c r="C14" s="23"/>
    </row>
    <row r="15" spans="1:3" ht="15">
      <c r="A15" s="22"/>
      <c r="B15" s="22"/>
      <c r="C15" s="23"/>
    </row>
    <row r="16" spans="1:3" ht="15">
      <c r="A16" s="22">
        <v>9</v>
      </c>
      <c r="B16" s="32" t="s">
        <v>34</v>
      </c>
      <c r="C16" s="23" t="s">
        <v>454</v>
      </c>
    </row>
    <row r="17" spans="1:3" ht="15">
      <c r="A17" s="22"/>
      <c r="B17" s="22"/>
      <c r="C17" s="23"/>
    </row>
    <row r="18" spans="1:3" ht="15">
      <c r="A18" s="22"/>
      <c r="B18" s="32" t="s">
        <v>37</v>
      </c>
      <c r="C18" s="23"/>
    </row>
    <row r="19" spans="1:3" ht="15">
      <c r="A19" s="22">
        <v>10</v>
      </c>
      <c r="B19" s="22" t="s">
        <v>449</v>
      </c>
      <c r="C19" s="23" t="s">
        <v>455</v>
      </c>
    </row>
    <row r="20" spans="1:3" ht="15">
      <c r="A20" s="22">
        <v>11</v>
      </c>
      <c r="B20" s="22" t="s">
        <v>450</v>
      </c>
      <c r="C20" s="23" t="s">
        <v>400</v>
      </c>
    </row>
    <row r="21" spans="1:3" ht="15">
      <c r="A21" s="22">
        <v>12</v>
      </c>
      <c r="B21" s="22" t="s">
        <v>451</v>
      </c>
      <c r="C21" s="23" t="s">
        <v>401</v>
      </c>
    </row>
    <row r="22" spans="1:3" ht="15">
      <c r="A22" s="22">
        <v>13</v>
      </c>
      <c r="B22" s="22" t="s">
        <v>452</v>
      </c>
      <c r="C22" s="23" t="s">
        <v>405</v>
      </c>
    </row>
    <row r="23" spans="1:3" ht="15">
      <c r="A23" s="22">
        <v>14</v>
      </c>
      <c r="B23" s="22" t="s">
        <v>463</v>
      </c>
      <c r="C23" s="23" t="s">
        <v>464</v>
      </c>
    </row>
    <row r="24" spans="1:3" ht="15">
      <c r="A24" s="22">
        <v>15</v>
      </c>
      <c r="B24" s="22" t="s">
        <v>453</v>
      </c>
      <c r="C24" s="23" t="s">
        <v>462</v>
      </c>
    </row>
    <row r="25" spans="1:3" ht="15">
      <c r="A25" s="22">
        <v>16</v>
      </c>
      <c r="B25" s="22" t="s">
        <v>14</v>
      </c>
      <c r="C25" s="23" t="s">
        <v>371</v>
      </c>
    </row>
    <row r="26" spans="1:3" ht="15">
      <c r="A26" s="22"/>
      <c r="B26" s="22"/>
      <c r="C26" s="23"/>
    </row>
    <row r="27" spans="1:3" ht="15">
      <c r="A27" s="22"/>
      <c r="B27" s="32" t="s">
        <v>456</v>
      </c>
      <c r="C27" s="23" t="s">
        <v>459</v>
      </c>
    </row>
    <row r="28" spans="1:2" ht="15">
      <c r="A28" s="22">
        <v>17</v>
      </c>
      <c r="B28" s="22" t="s">
        <v>457</v>
      </c>
    </row>
    <row r="29" spans="1:2" ht="15">
      <c r="A29" s="22">
        <v>18</v>
      </c>
      <c r="B29" s="31" t="s">
        <v>126</v>
      </c>
    </row>
    <row r="31" ht="18">
      <c r="A31" s="1" t="s">
        <v>513</v>
      </c>
    </row>
    <row r="32" spans="1:2" ht="15">
      <c r="A32" s="20" t="s">
        <v>195</v>
      </c>
      <c r="B32" s="21" t="s">
        <v>183</v>
      </c>
    </row>
    <row r="33" ht="15">
      <c r="B33" s="21" t="s">
        <v>184</v>
      </c>
    </row>
    <row r="35" spans="1:2" ht="15">
      <c r="A35" s="20" t="s">
        <v>514</v>
      </c>
      <c r="B35" s="21" t="s">
        <v>81</v>
      </c>
    </row>
    <row r="36" spans="1:4" ht="15">
      <c r="A36" s="23"/>
      <c r="B36" s="22"/>
      <c r="C36" s="22"/>
      <c r="D36" s="22"/>
    </row>
    <row r="37" spans="1:2" ht="15">
      <c r="A37" s="30" t="s">
        <v>515</v>
      </c>
      <c r="B37" s="21" t="s">
        <v>3</v>
      </c>
    </row>
    <row r="38" spans="1:2" ht="15">
      <c r="A38" s="23"/>
      <c r="B38" s="21" t="s">
        <v>507</v>
      </c>
    </row>
    <row r="39" ht="15">
      <c r="A39" s="23"/>
    </row>
    <row r="40" spans="1:6" ht="15">
      <c r="A40" s="23">
        <v>1</v>
      </c>
      <c r="B40" s="22" t="s">
        <v>209</v>
      </c>
      <c r="C40" s="22" t="s">
        <v>210</v>
      </c>
      <c r="E40" s="23">
        <v>5</v>
      </c>
      <c r="F40" s="21" t="s">
        <v>509</v>
      </c>
    </row>
    <row r="41" spans="1:6" ht="15">
      <c r="A41" s="23">
        <v>2</v>
      </c>
      <c r="B41" s="22" t="s">
        <v>264</v>
      </c>
      <c r="C41" s="22" t="s">
        <v>265</v>
      </c>
      <c r="E41" s="23">
        <v>6</v>
      </c>
      <c r="F41" s="21" t="s">
        <v>510</v>
      </c>
    </row>
    <row r="42" spans="1:6" ht="15">
      <c r="A42" s="23">
        <v>3</v>
      </c>
      <c r="B42" s="22" t="s">
        <v>266</v>
      </c>
      <c r="C42" s="22" t="s">
        <v>267</v>
      </c>
      <c r="E42" s="23">
        <v>7</v>
      </c>
      <c r="F42" s="21" t="s">
        <v>511</v>
      </c>
    </row>
    <row r="43" spans="1:6" ht="15">
      <c r="A43" s="23">
        <v>4</v>
      </c>
      <c r="B43" s="22" t="s">
        <v>268</v>
      </c>
      <c r="C43" s="22" t="s">
        <v>269</v>
      </c>
      <c r="E43" s="23">
        <v>8</v>
      </c>
      <c r="F43" s="21" t="s">
        <v>512</v>
      </c>
    </row>
    <row r="45" spans="1:2" ht="15">
      <c r="A45" s="33" t="s">
        <v>516</v>
      </c>
      <c r="B45" s="21" t="s">
        <v>284</v>
      </c>
    </row>
    <row r="52" spans="1:2" ht="15">
      <c r="A52" s="20" t="s">
        <v>203</v>
      </c>
      <c r="B52" s="21" t="s">
        <v>447</v>
      </c>
    </row>
    <row r="54" spans="1:2" ht="15">
      <c r="A54" s="22"/>
      <c r="B54" s="32" t="s">
        <v>448</v>
      </c>
    </row>
    <row r="55" spans="1:2" ht="15">
      <c r="A55" s="23">
        <v>1</v>
      </c>
      <c r="B55" s="30" t="s">
        <v>205</v>
      </c>
    </row>
    <row r="56" spans="1:2" ht="15">
      <c r="A56" s="23">
        <v>2</v>
      </c>
      <c r="B56" s="30" t="s">
        <v>206</v>
      </c>
    </row>
    <row r="57" spans="1:2" ht="15">
      <c r="A57" s="23">
        <v>3</v>
      </c>
      <c r="B57" s="30" t="s">
        <v>207</v>
      </c>
    </row>
    <row r="58" spans="1:2" ht="15">
      <c r="A58" s="23">
        <v>4</v>
      </c>
      <c r="B58" s="30" t="s">
        <v>208</v>
      </c>
    </row>
    <row r="59" spans="1:2" ht="15">
      <c r="A59" s="23">
        <v>5</v>
      </c>
      <c r="B59" s="30" t="s">
        <v>185</v>
      </c>
    </row>
    <row r="60" ht="15">
      <c r="B60" s="20"/>
    </row>
    <row r="61" spans="2:4" ht="15">
      <c r="B61" s="32" t="s">
        <v>34</v>
      </c>
      <c r="D61" s="23"/>
    </row>
    <row r="62" spans="1:4" ht="15">
      <c r="A62" s="23">
        <v>6</v>
      </c>
      <c r="B62" s="30" t="s">
        <v>35</v>
      </c>
      <c r="C62" s="21" t="s">
        <v>182</v>
      </c>
      <c r="D62" s="23"/>
    </row>
    <row r="63" spans="1:4" ht="15">
      <c r="A63" s="23">
        <v>7</v>
      </c>
      <c r="B63" s="20" t="s">
        <v>176</v>
      </c>
      <c r="C63" s="21" t="s">
        <v>182</v>
      </c>
      <c r="D63" s="23"/>
    </row>
    <row r="64" spans="1:4" ht="15">
      <c r="A64" s="23">
        <v>8</v>
      </c>
      <c r="B64" s="20" t="s">
        <v>177</v>
      </c>
      <c r="C64" s="21" t="s">
        <v>182</v>
      </c>
      <c r="D64" s="23"/>
    </row>
    <row r="65" spans="1:4" ht="15">
      <c r="A65" s="23">
        <v>9</v>
      </c>
      <c r="B65" s="20" t="s">
        <v>178</v>
      </c>
      <c r="C65" s="21" t="s">
        <v>182</v>
      </c>
      <c r="D65" s="23"/>
    </row>
    <row r="66" spans="1:4" ht="15">
      <c r="A66" s="23">
        <v>10</v>
      </c>
      <c r="B66" s="20" t="s">
        <v>179</v>
      </c>
      <c r="C66" s="21" t="s">
        <v>182</v>
      </c>
      <c r="D66" s="23"/>
    </row>
    <row r="67" spans="1:4" ht="15">
      <c r="A67" s="23">
        <v>11</v>
      </c>
      <c r="B67" s="20" t="s">
        <v>36</v>
      </c>
      <c r="C67" s="21" t="s">
        <v>278</v>
      </c>
      <c r="D67" s="23"/>
    </row>
    <row r="68" spans="2:4" ht="15">
      <c r="B68" s="20"/>
      <c r="D68" s="23"/>
    </row>
    <row r="69" spans="2:4" ht="15">
      <c r="B69" s="32" t="s">
        <v>37</v>
      </c>
      <c r="D69" s="23"/>
    </row>
    <row r="70" spans="1:4" ht="15">
      <c r="A70" s="23">
        <v>12</v>
      </c>
      <c r="B70" s="20" t="s">
        <v>28</v>
      </c>
      <c r="D70" s="23"/>
    </row>
    <row r="71" spans="1:4" ht="15">
      <c r="A71" s="23">
        <v>13</v>
      </c>
      <c r="B71" s="20" t="s">
        <v>29</v>
      </c>
      <c r="D71" s="23"/>
    </row>
    <row r="72" spans="1:4" ht="15">
      <c r="A72" s="23">
        <v>14</v>
      </c>
      <c r="B72" s="20" t="s">
        <v>30</v>
      </c>
      <c r="D72" s="23"/>
    </row>
    <row r="73" spans="1:4" ht="15">
      <c r="A73" s="23">
        <v>15</v>
      </c>
      <c r="B73" s="20" t="s">
        <v>31</v>
      </c>
      <c r="D73" s="23"/>
    </row>
    <row r="74" spans="1:4" ht="15">
      <c r="A74" s="23">
        <v>16</v>
      </c>
      <c r="B74" s="20" t="s">
        <v>32</v>
      </c>
      <c r="D74" s="23"/>
    </row>
    <row r="75" ht="15">
      <c r="D75" s="23"/>
    </row>
    <row r="76" spans="1:2" ht="15">
      <c r="A76" s="22"/>
      <c r="B76" s="22"/>
    </row>
    <row r="77" spans="1:6" ht="18">
      <c r="A77" s="35" t="s">
        <v>281</v>
      </c>
      <c r="C77" s="21" t="s">
        <v>279</v>
      </c>
      <c r="D77" s="25"/>
      <c r="E77" s="26"/>
      <c r="F77" s="26"/>
    </row>
    <row r="78" spans="1:9" ht="15">
      <c r="A78" s="24"/>
      <c r="D78" s="26"/>
      <c r="E78" s="26"/>
      <c r="F78" s="26"/>
      <c r="G78" s="26"/>
      <c r="H78" s="26"/>
      <c r="I78" s="26"/>
    </row>
    <row r="79" spans="1:9" ht="15">
      <c r="A79" s="27" t="s">
        <v>199</v>
      </c>
      <c r="B79" s="21" t="s">
        <v>166</v>
      </c>
      <c r="D79" s="26"/>
      <c r="E79" s="26"/>
      <c r="F79" s="26"/>
      <c r="G79" s="26"/>
      <c r="H79" s="26"/>
      <c r="I79" s="26"/>
    </row>
    <row r="80" spans="1:9" ht="15">
      <c r="A80" s="27"/>
      <c r="D80" s="26"/>
      <c r="E80" s="26"/>
      <c r="F80" s="26"/>
      <c r="G80" s="26"/>
      <c r="H80" s="26"/>
      <c r="I80" s="26"/>
    </row>
    <row r="81" spans="1:9" ht="15">
      <c r="A81" s="27" t="s">
        <v>200</v>
      </c>
      <c r="B81" s="21" t="s">
        <v>167</v>
      </c>
      <c r="D81" s="26"/>
      <c r="E81" s="26"/>
      <c r="F81" s="26"/>
      <c r="G81" s="26"/>
      <c r="H81" s="26"/>
      <c r="I81" s="26"/>
    </row>
    <row r="82" spans="1:9" ht="15">
      <c r="A82" s="27"/>
      <c r="D82" s="26"/>
      <c r="E82" s="26"/>
      <c r="F82" s="26"/>
      <c r="G82" s="26"/>
      <c r="H82" s="26"/>
      <c r="I82" s="26"/>
    </row>
    <row r="83" spans="1:9" ht="15">
      <c r="A83" s="27" t="s">
        <v>372</v>
      </c>
      <c r="B83" s="21" t="s">
        <v>280</v>
      </c>
      <c r="D83" s="26"/>
      <c r="E83" s="26"/>
      <c r="F83" s="26"/>
      <c r="G83" s="26"/>
      <c r="H83" s="26"/>
      <c r="I83" s="26"/>
    </row>
    <row r="84" spans="1:9" ht="15">
      <c r="A84" s="27"/>
      <c r="D84" s="26"/>
      <c r="E84" s="26"/>
      <c r="F84" s="26"/>
      <c r="G84" s="26"/>
      <c r="H84" s="26"/>
      <c r="I84" s="26"/>
    </row>
    <row r="85" spans="1:9" ht="15">
      <c r="A85" s="27" t="s">
        <v>201</v>
      </c>
      <c r="B85" s="21" t="s">
        <v>282</v>
      </c>
      <c r="D85" s="26"/>
      <c r="E85" s="26"/>
      <c r="F85" s="26"/>
      <c r="G85" s="26"/>
      <c r="H85" s="26"/>
      <c r="I85" s="26"/>
    </row>
    <row r="86" spans="1:9" ht="15">
      <c r="A86" s="28"/>
      <c r="B86" s="21" t="s">
        <v>508</v>
      </c>
      <c r="D86" s="26"/>
      <c r="E86" s="26"/>
      <c r="F86" s="26"/>
      <c r="G86" s="26"/>
      <c r="H86" s="26"/>
      <c r="I86" s="26"/>
    </row>
    <row r="87" spans="1:9" ht="15">
      <c r="A87" s="29"/>
      <c r="D87" s="26"/>
      <c r="E87" s="26"/>
      <c r="F87" s="26"/>
      <c r="G87" s="26"/>
      <c r="H87" s="26"/>
      <c r="I87" s="26"/>
    </row>
    <row r="88" spans="1:9" ht="15">
      <c r="A88" s="23">
        <v>1</v>
      </c>
      <c r="B88" s="20" t="s">
        <v>158</v>
      </c>
      <c r="C88" s="21" t="s">
        <v>188</v>
      </c>
      <c r="D88" s="26"/>
      <c r="E88" s="26"/>
      <c r="F88" s="26"/>
      <c r="G88" s="26"/>
      <c r="H88" s="26"/>
      <c r="I88" s="26"/>
    </row>
    <row r="89" spans="1:3" ht="15">
      <c r="A89" s="23">
        <v>2</v>
      </c>
      <c r="B89" s="30" t="s">
        <v>169</v>
      </c>
      <c r="C89" s="21" t="s">
        <v>170</v>
      </c>
    </row>
    <row r="90" spans="1:9" ht="15">
      <c r="A90" s="23">
        <v>3</v>
      </c>
      <c r="B90" s="30" t="s">
        <v>159</v>
      </c>
      <c r="C90" s="21" t="s">
        <v>461</v>
      </c>
      <c r="D90" s="26"/>
      <c r="E90" s="26"/>
      <c r="F90" s="26"/>
      <c r="G90" s="26"/>
      <c r="H90" s="26"/>
      <c r="I90" s="26"/>
    </row>
    <row r="91" spans="1:3" ht="15">
      <c r="A91" s="23">
        <v>4</v>
      </c>
      <c r="B91" s="30" t="s">
        <v>161</v>
      </c>
      <c r="C91" s="21" t="s">
        <v>189</v>
      </c>
    </row>
    <row r="92" spans="1:9" ht="15">
      <c r="A92" s="23">
        <v>5</v>
      </c>
      <c r="B92" s="20" t="s">
        <v>160</v>
      </c>
      <c r="C92" s="21" t="s">
        <v>108</v>
      </c>
      <c r="D92" s="26"/>
      <c r="E92" s="26"/>
      <c r="F92" s="26"/>
      <c r="G92" s="26"/>
      <c r="H92" s="26"/>
      <c r="I92" s="26"/>
    </row>
    <row r="93" spans="1:2" ht="15">
      <c r="A93" s="23"/>
      <c r="B93" s="31"/>
    </row>
    <row r="94" spans="1:2" ht="15">
      <c r="A94" s="27" t="s">
        <v>202</v>
      </c>
      <c r="B94" s="21" t="s">
        <v>168</v>
      </c>
    </row>
    <row r="95" ht="15">
      <c r="A95" s="23"/>
    </row>
    <row r="96" spans="1:3" ht="12.75" customHeight="1">
      <c r="A96" s="23">
        <v>1</v>
      </c>
      <c r="B96" s="30" t="s">
        <v>270</v>
      </c>
      <c r="C96" s="23" t="s">
        <v>157</v>
      </c>
    </row>
    <row r="97" spans="1:3" ht="12.75" customHeight="1">
      <c r="A97" s="23">
        <v>2</v>
      </c>
      <c r="B97" s="30" t="s">
        <v>271</v>
      </c>
      <c r="C97" s="23" t="s">
        <v>273</v>
      </c>
    </row>
    <row r="98" spans="1:3" ht="12.75" customHeight="1">
      <c r="A98" s="23">
        <v>3</v>
      </c>
      <c r="B98" s="30" t="s">
        <v>272</v>
      </c>
      <c r="C98" s="23" t="s">
        <v>274</v>
      </c>
    </row>
    <row r="99" ht="15">
      <c r="A99" s="23"/>
    </row>
  </sheetData>
  <printOptions/>
  <pageMargins left="0.5" right="0.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70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" sqref="B1"/>
    </sheetView>
  </sheetViews>
  <sheetFormatPr defaultColWidth="9.00390625" defaultRowHeight="12"/>
  <cols>
    <col min="1" max="1" width="8.375" style="0" customWidth="1"/>
    <col min="2" max="3" width="4.00390625" style="2" customWidth="1"/>
    <col min="4" max="4" width="9.50390625" style="36" customWidth="1"/>
    <col min="5" max="6" width="5.625" style="42" customWidth="1"/>
    <col min="7" max="7" width="6.00390625" style="36" customWidth="1"/>
    <col min="8" max="8" width="6.00390625" style="2" customWidth="1"/>
    <col min="9" max="9" width="8.50390625" style="105" customWidth="1"/>
    <col min="10" max="10" width="4.625" style="111" customWidth="1"/>
    <col min="11" max="11" width="5.50390625" style="109" customWidth="1"/>
    <col min="12" max="12" width="6.00390625" style="0" customWidth="1"/>
    <col min="13" max="13" width="5.375" style="103" customWidth="1"/>
    <col min="14" max="14" width="5.375" style="0" customWidth="1"/>
    <col min="15" max="15" width="5.375" style="102" customWidth="1"/>
    <col min="16" max="18" width="5.375" style="0" customWidth="1"/>
    <col min="19" max="19" width="7.00390625" style="0" customWidth="1"/>
    <col min="20" max="20" width="5.375" style="0" customWidth="1"/>
    <col min="21" max="21" width="5.375" style="103" customWidth="1"/>
    <col min="22" max="22" width="4.125" style="0" customWidth="1"/>
    <col min="23" max="23" width="5.00390625" style="0" customWidth="1"/>
    <col min="24" max="24" width="4.625" style="0" customWidth="1"/>
    <col min="25" max="25" width="4.125" style="0" customWidth="1"/>
    <col min="26" max="26" width="4.625" style="0" customWidth="1"/>
    <col min="27" max="27" width="5.625" style="103" customWidth="1"/>
    <col min="28" max="28" width="5.625" style="56" customWidth="1"/>
    <col min="29" max="30" width="5.875" style="0" customWidth="1"/>
    <col min="31" max="31" width="4.875" style="0" customWidth="1"/>
    <col min="32" max="32" width="5.875" style="0" customWidth="1"/>
    <col min="33" max="34" width="5.125" style="0" customWidth="1"/>
    <col min="35" max="35" width="5.625" style="0" customWidth="1"/>
    <col min="36" max="38" width="4.875" style="0" customWidth="1"/>
    <col min="39" max="39" width="5.125" style="0" customWidth="1"/>
    <col min="40" max="42" width="4.875" style="0" customWidth="1"/>
    <col min="43" max="43" width="5.375" style="56" customWidth="1"/>
    <col min="44" max="44" width="11.50390625" style="0" customWidth="1"/>
    <col min="45" max="55" width="5.375" style="3" customWidth="1"/>
    <col min="56" max="56" width="5.375" style="0" customWidth="1"/>
    <col min="57" max="59" width="5.875" style="0" customWidth="1"/>
    <col min="60" max="60" width="6.625" style="0" customWidth="1"/>
    <col min="61" max="61" width="4.625" style="0" customWidth="1"/>
    <col min="62" max="62" width="5.875" style="0" customWidth="1"/>
    <col min="63" max="63" width="4.625" style="0" customWidth="1"/>
    <col min="64" max="64" width="6.625" style="0" customWidth="1"/>
    <col min="65" max="65" width="4.625" style="0" customWidth="1"/>
    <col min="66" max="66" width="5.625" style="0" customWidth="1"/>
    <col min="67" max="67" width="5.375" style="56" customWidth="1"/>
    <col min="68" max="68" width="6.625" style="56" customWidth="1"/>
    <col min="69" max="69" width="5.50390625" style="0" customWidth="1"/>
    <col min="70" max="72" width="5.625" style="0" customWidth="1"/>
    <col min="73" max="74" width="4.625" style="0" customWidth="1"/>
    <col min="75" max="75" width="5.625" style="0" customWidth="1"/>
    <col min="76" max="78" width="5.00390625" style="0" customWidth="1"/>
    <col min="79" max="79" width="3.625" style="0" customWidth="1"/>
    <col min="80" max="80" width="4.625" style="0" customWidth="1"/>
    <col min="81" max="81" width="3.625" style="0" customWidth="1"/>
    <col min="82" max="82" width="5.00390625" style="0" customWidth="1"/>
    <col min="83" max="83" width="3.625" style="0" customWidth="1"/>
    <col min="84" max="84" width="5.00390625" style="0" customWidth="1"/>
    <col min="85" max="85" width="5.625" style="0" customWidth="1"/>
    <col min="86" max="16384" width="11.50390625" style="0" customWidth="1"/>
  </cols>
  <sheetData>
    <row r="1" spans="1:85" s="100" customFormat="1" ht="96.75" customHeight="1" thickBot="1">
      <c r="A1" s="96" t="s">
        <v>191</v>
      </c>
      <c r="B1" s="97" t="s">
        <v>192</v>
      </c>
      <c r="C1" s="97" t="s">
        <v>109</v>
      </c>
      <c r="D1" s="98" t="s">
        <v>110</v>
      </c>
      <c r="E1" s="99" t="s">
        <v>403</v>
      </c>
      <c r="F1" s="99" t="s">
        <v>404</v>
      </c>
      <c r="G1" s="98" t="s">
        <v>193</v>
      </c>
      <c r="H1" s="97" t="s">
        <v>194</v>
      </c>
      <c r="I1" s="104" t="s">
        <v>204</v>
      </c>
      <c r="J1" s="106" t="s">
        <v>145</v>
      </c>
      <c r="K1" s="107" t="s">
        <v>250</v>
      </c>
      <c r="L1" s="100" t="s">
        <v>251</v>
      </c>
      <c r="M1" s="101" t="s">
        <v>119</v>
      </c>
      <c r="N1" s="100" t="s">
        <v>302</v>
      </c>
      <c r="O1" s="101" t="s">
        <v>98</v>
      </c>
      <c r="P1" s="100" t="s">
        <v>99</v>
      </c>
      <c r="Q1" s="100" t="s">
        <v>332</v>
      </c>
      <c r="R1" s="100" t="s">
        <v>386</v>
      </c>
      <c r="S1" s="100" t="s">
        <v>387</v>
      </c>
      <c r="T1" s="100" t="s">
        <v>388</v>
      </c>
      <c r="U1" s="101" t="s">
        <v>389</v>
      </c>
      <c r="V1" s="100" t="s">
        <v>390</v>
      </c>
      <c r="W1" s="100" t="s">
        <v>301</v>
      </c>
      <c r="X1" s="100" t="s">
        <v>300</v>
      </c>
      <c r="Y1" s="100" t="s">
        <v>120</v>
      </c>
      <c r="Z1" s="100" t="s">
        <v>252</v>
      </c>
      <c r="AA1" s="228"/>
      <c r="AB1" s="228"/>
      <c r="AC1" s="246" t="s">
        <v>119</v>
      </c>
      <c r="AD1" s="228" t="s">
        <v>302</v>
      </c>
      <c r="AE1" s="101" t="s">
        <v>98</v>
      </c>
      <c r="AF1" s="229" t="s">
        <v>99</v>
      </c>
      <c r="AG1" s="229" t="s">
        <v>332</v>
      </c>
      <c r="AH1" s="229" t="s">
        <v>386</v>
      </c>
      <c r="AI1" s="229" t="s">
        <v>431</v>
      </c>
      <c r="AJ1" s="229" t="s">
        <v>388</v>
      </c>
      <c r="AK1" s="101" t="s">
        <v>389</v>
      </c>
      <c r="AL1" s="229" t="s">
        <v>390</v>
      </c>
      <c r="AM1" s="229" t="s">
        <v>301</v>
      </c>
      <c r="AN1" s="229" t="s">
        <v>300</v>
      </c>
      <c r="AO1" s="229" t="s">
        <v>120</v>
      </c>
      <c r="AP1" s="230" t="s">
        <v>252</v>
      </c>
      <c r="AQ1" s="216" t="s">
        <v>339</v>
      </c>
      <c r="AS1" s="236"/>
      <c r="AT1" s="236" t="s">
        <v>341</v>
      </c>
      <c r="AU1" s="236" t="s">
        <v>342</v>
      </c>
      <c r="AV1" s="236" t="s">
        <v>343</v>
      </c>
      <c r="AW1" s="236" t="s">
        <v>344</v>
      </c>
      <c r="AX1" s="236" t="s">
        <v>345</v>
      </c>
      <c r="AY1" s="229" t="s">
        <v>432</v>
      </c>
      <c r="AZ1" s="236" t="s">
        <v>346</v>
      </c>
      <c r="BA1" s="236" t="s">
        <v>347</v>
      </c>
      <c r="BB1" s="236" t="s">
        <v>252</v>
      </c>
      <c r="BC1" s="242"/>
      <c r="BD1"/>
      <c r="BE1" s="283"/>
      <c r="BF1" s="283" t="s">
        <v>433</v>
      </c>
      <c r="BG1" s="281" t="s">
        <v>432</v>
      </c>
      <c r="BH1" s="283" t="s">
        <v>342</v>
      </c>
      <c r="BI1" s="283" t="s">
        <v>343</v>
      </c>
      <c r="BJ1" s="283" t="s">
        <v>344</v>
      </c>
      <c r="BK1" s="282" t="s">
        <v>346</v>
      </c>
      <c r="BL1" s="282" t="s">
        <v>347</v>
      </c>
      <c r="BM1" s="282" t="s">
        <v>252</v>
      </c>
      <c r="BN1"/>
      <c r="BO1" s="241" t="s">
        <v>4</v>
      </c>
      <c r="BP1" s="241"/>
      <c r="BQ1" s="236" t="s">
        <v>433</v>
      </c>
      <c r="BR1" s="216" t="s">
        <v>432</v>
      </c>
      <c r="BS1" s="236" t="s">
        <v>342</v>
      </c>
      <c r="BT1" s="236" t="s">
        <v>343</v>
      </c>
      <c r="BU1" s="236" t="s">
        <v>344</v>
      </c>
      <c r="BV1" s="242" t="s">
        <v>346</v>
      </c>
      <c r="BW1" s="242" t="s">
        <v>347</v>
      </c>
      <c r="BX1" s="242" t="s">
        <v>252</v>
      </c>
      <c r="BY1"/>
      <c r="BZ1"/>
      <c r="CA1"/>
      <c r="CB1"/>
      <c r="CC1"/>
      <c r="CD1"/>
      <c r="CE1"/>
      <c r="CF1"/>
      <c r="CG1"/>
    </row>
    <row r="2" spans="1:77" ht="11.25">
      <c r="A2" s="253" t="s">
        <v>254</v>
      </c>
      <c r="B2" s="254" t="s">
        <v>255</v>
      </c>
      <c r="C2" s="254">
        <v>1</v>
      </c>
      <c r="D2" s="255" t="s">
        <v>256</v>
      </c>
      <c r="E2" s="256">
        <v>0</v>
      </c>
      <c r="F2" s="256">
        <v>17</v>
      </c>
      <c r="G2" s="255" t="s">
        <v>257</v>
      </c>
      <c r="H2" s="254">
        <v>0</v>
      </c>
      <c r="I2" s="257">
        <v>1</v>
      </c>
      <c r="J2" s="259">
        <v>1</v>
      </c>
      <c r="K2" s="260"/>
      <c r="L2" s="261">
        <f>F2-E2</f>
        <v>17</v>
      </c>
      <c r="M2" s="262">
        <v>17</v>
      </c>
      <c r="N2" s="253"/>
      <c r="O2" s="263"/>
      <c r="P2" s="253"/>
      <c r="Q2" s="253"/>
      <c r="R2" s="253"/>
      <c r="S2" s="253"/>
      <c r="T2" s="253"/>
      <c r="U2" s="263"/>
      <c r="V2" s="253"/>
      <c r="W2" s="253"/>
      <c r="X2" s="253"/>
      <c r="Y2" s="253"/>
      <c r="Z2" s="253"/>
      <c r="AA2" s="244"/>
      <c r="AB2" s="303" t="s">
        <v>348</v>
      </c>
      <c r="AC2" s="248">
        <f>SUM(M2:M8)/AA8*100</f>
        <v>66.40625</v>
      </c>
      <c r="AD2" s="248"/>
      <c r="AE2" s="248">
        <f>SUM(O2:O8)/AA8*100</f>
        <v>7.8125</v>
      </c>
      <c r="AF2" s="248"/>
      <c r="AG2" s="248"/>
      <c r="AH2" s="248"/>
      <c r="AI2" s="248"/>
      <c r="AJ2" s="248"/>
      <c r="AK2" s="248"/>
      <c r="AL2" s="248"/>
      <c r="AM2" s="248">
        <f>SUM(W2:W8)/AA8*100</f>
        <v>25.78125</v>
      </c>
      <c r="AN2" s="248"/>
      <c r="AO2" s="248"/>
      <c r="AP2" s="251"/>
      <c r="AQ2" s="238">
        <f aca="true" t="shared" si="0" ref="AQ2:AQ23">SUM(AC2:AP2)</f>
        <v>100</v>
      </c>
      <c r="AS2" s="247" t="s">
        <v>348</v>
      </c>
      <c r="AT2" s="248">
        <f>AC2</f>
        <v>66.40625</v>
      </c>
      <c r="AU2" s="248"/>
      <c r="AV2" s="248">
        <f>AE2</f>
        <v>7.8125</v>
      </c>
      <c r="AW2" s="248"/>
      <c r="AX2" s="248"/>
      <c r="AY2" s="248"/>
      <c r="AZ2" s="248"/>
      <c r="BA2" s="248">
        <f>AM2</f>
        <v>25.78125</v>
      </c>
      <c r="BB2" s="248"/>
      <c r="BC2" s="238">
        <f aca="true" t="shared" si="1" ref="BC2:BC21">SUM(AT2:BB2)</f>
        <v>100</v>
      </c>
      <c r="BE2" s="247" t="s">
        <v>348</v>
      </c>
      <c r="BF2" s="248">
        <f>AT2+AX2</f>
        <v>66.40625</v>
      </c>
      <c r="BG2" s="248"/>
      <c r="BH2" s="248"/>
      <c r="BI2" s="248">
        <f>AV2</f>
        <v>7.8125</v>
      </c>
      <c r="BJ2" s="248"/>
      <c r="BK2" s="285"/>
      <c r="BL2" s="248">
        <f>BA2</f>
        <v>25.78125</v>
      </c>
      <c r="BM2" s="251"/>
      <c r="BN2" s="215">
        <f>SUM(BF2:BM2)</f>
        <v>100</v>
      </c>
      <c r="BO2" s="243">
        <f>AA8</f>
        <v>64</v>
      </c>
      <c r="BP2" s="304" t="s">
        <v>5</v>
      </c>
      <c r="BQ2" s="305">
        <f>(BF2*$BO2+BF3*$BO3+BF4*$BO4+BF5*$BO5+BF6*$BO6+BF7*$BO7+BF8*$BO8+BF9*$BO9)/SUM($BO2:$BO9)</f>
        <v>62.07497820401046</v>
      </c>
      <c r="BR2" s="248"/>
      <c r="BS2" s="305">
        <f>(BH2*$BO2+BH3*$BO3+BH4*$BO4+BH5*$BO5+BH6*$BO6+BH7*$BO7+BH8*$BO8+BH9*$BO9)/SUM($BO2:$BO9)</f>
        <v>2.092414995640802</v>
      </c>
      <c r="BT2" s="305">
        <f>(BI2*$BO2+BI3*$BO3+BI4*$BO4+BI5*$BO5+BI6*$BO6+BI7*$BO7+BI8*$BO8+BI9*$BO9)/SUM($BO2:$BO9)</f>
        <v>5.754141238012206</v>
      </c>
      <c r="BU2" s="248"/>
      <c r="BV2" s="248">
        <f>(BK2*$BO2+BK3*$BO3+BK4*$BO4+BK5*$BO5+BK6*$BO6+BK7*$BO7+BK8*$BO8+BK9*$BO9)/SUM($BO2:$BO9)</f>
        <v>0.8718395815170009</v>
      </c>
      <c r="BW2" s="248">
        <f>(BL2*$BO2+BL3*$BO3+BL4*$BO4+BL5*$BO5+BL6*$BO6+BL7*$BO7+BL8*$BO8+BL9*$BO9)/SUM($BO2:$BO9)</f>
        <v>29.206625980819528</v>
      </c>
      <c r="BX2" s="251"/>
      <c r="BY2">
        <f>SUM(BQ2:BX2)</f>
        <v>100</v>
      </c>
    </row>
    <row r="3" spans="1:77" ht="11.25">
      <c r="A3" s="253"/>
      <c r="B3" s="254"/>
      <c r="C3" s="254"/>
      <c r="D3" s="255" t="s">
        <v>258</v>
      </c>
      <c r="E3" s="256">
        <v>17</v>
      </c>
      <c r="F3" s="256">
        <v>22.5</v>
      </c>
      <c r="G3" s="255" t="s">
        <v>519</v>
      </c>
      <c r="H3" s="254">
        <f aca="true" t="shared" si="2" ref="H3:H8">H$2+E3/100</f>
        <v>0.17</v>
      </c>
      <c r="I3" s="264">
        <v>1</v>
      </c>
      <c r="J3" s="259">
        <v>1</v>
      </c>
      <c r="K3" s="260"/>
      <c r="L3" s="261">
        <f aca="true" t="shared" si="3" ref="L3:L67">F3-E3</f>
        <v>5.5</v>
      </c>
      <c r="M3" s="262">
        <v>5.5</v>
      </c>
      <c r="N3" s="253"/>
      <c r="O3" s="263"/>
      <c r="P3" s="253"/>
      <c r="Q3" s="253"/>
      <c r="R3" s="253"/>
      <c r="S3" s="253"/>
      <c r="T3" s="253"/>
      <c r="U3" s="263"/>
      <c r="V3" s="253"/>
      <c r="W3" s="253"/>
      <c r="X3" s="253"/>
      <c r="Y3" s="253"/>
      <c r="Z3" s="253"/>
      <c r="AA3" s="244"/>
      <c r="AB3" s="262" t="s">
        <v>349</v>
      </c>
      <c r="AC3" s="250">
        <f>SUM(M9:M11)/$AA11*100</f>
        <v>77.14285714285715</v>
      </c>
      <c r="AD3" s="250"/>
      <c r="AE3" s="250">
        <f>SUM(O9:O11)/$AA11*100</f>
        <v>22.857142857142858</v>
      </c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2"/>
      <c r="AQ3" s="239">
        <f t="shared" si="0"/>
        <v>100.00000000000001</v>
      </c>
      <c r="AS3" s="249" t="s">
        <v>349</v>
      </c>
      <c r="AT3" s="250">
        <f>AC3</f>
        <v>77.14285714285715</v>
      </c>
      <c r="AU3" s="250"/>
      <c r="AV3" s="250">
        <f>AE3</f>
        <v>22.857142857142858</v>
      </c>
      <c r="AW3" s="250"/>
      <c r="AX3" s="250"/>
      <c r="AY3" s="250"/>
      <c r="AZ3" s="250"/>
      <c r="BA3" s="250"/>
      <c r="BB3" s="250"/>
      <c r="BC3" s="239">
        <f t="shared" si="1"/>
        <v>100.00000000000001</v>
      </c>
      <c r="BE3" s="249" t="s">
        <v>349</v>
      </c>
      <c r="BF3" s="250">
        <f aca="true" t="shared" si="4" ref="BF3:BF23">AT3+AX3</f>
        <v>77.14285714285715</v>
      </c>
      <c r="BG3" s="250"/>
      <c r="BH3" s="250"/>
      <c r="BI3" s="250">
        <f>AV3</f>
        <v>22.857142857142858</v>
      </c>
      <c r="BJ3" s="250"/>
      <c r="BK3" s="286"/>
      <c r="BL3" s="250"/>
      <c r="BM3" s="252"/>
      <c r="BN3" s="215">
        <f aca="true" t="shared" si="5" ref="BN3:BN23">SUM(BF3:BM3)</f>
        <v>100.00000000000001</v>
      </c>
      <c r="BO3" s="243">
        <f>AA11</f>
        <v>17.5</v>
      </c>
      <c r="BP3" s="306" t="s">
        <v>6</v>
      </c>
      <c r="BQ3" s="307">
        <f>(BF10*$BO10+BF11*$BO11+BF12*$BO12)/SUM($BO10:$BO12)</f>
        <v>22.779043280182233</v>
      </c>
      <c r="BR3" s="307"/>
      <c r="BS3" s="307">
        <f aca="true" t="shared" si="6" ref="BS3:BX3">(BH10*$BO10+BH11*$BO11+BH12*$BO12)/SUM($BO10:$BO12)</f>
        <v>8.65603644646925</v>
      </c>
      <c r="BT3" s="307">
        <f t="shared" si="6"/>
        <v>42.8246013667426</v>
      </c>
      <c r="BU3" s="307"/>
      <c r="BV3" s="307"/>
      <c r="BW3" s="227">
        <f t="shared" si="6"/>
        <v>17.53986332574032</v>
      </c>
      <c r="BX3" s="308">
        <f t="shared" si="6"/>
        <v>8.200455580865604</v>
      </c>
      <c r="BY3">
        <f>SUM(BQ3:BX3)</f>
        <v>100.00000000000001</v>
      </c>
    </row>
    <row r="4" spans="1:77" ht="11.25">
      <c r="A4" s="253"/>
      <c r="B4" s="254"/>
      <c r="C4" s="254"/>
      <c r="D4" s="255" t="s">
        <v>259</v>
      </c>
      <c r="E4" s="256">
        <v>22.5</v>
      </c>
      <c r="F4" s="256">
        <v>26</v>
      </c>
      <c r="G4" s="255" t="s">
        <v>520</v>
      </c>
      <c r="H4" s="254">
        <f t="shared" si="2"/>
        <v>0.225</v>
      </c>
      <c r="I4" s="264">
        <v>1</v>
      </c>
      <c r="J4" s="259">
        <v>1</v>
      </c>
      <c r="K4" s="260"/>
      <c r="L4" s="261">
        <f t="shared" si="3"/>
        <v>3.5</v>
      </c>
      <c r="M4" s="262">
        <v>3.5</v>
      </c>
      <c r="N4" s="253"/>
      <c r="O4" s="263"/>
      <c r="P4" s="253"/>
      <c r="Q4" s="253"/>
      <c r="R4" s="253"/>
      <c r="S4" s="253"/>
      <c r="T4" s="253"/>
      <c r="U4" s="263"/>
      <c r="V4" s="253"/>
      <c r="W4" s="253"/>
      <c r="X4" s="253"/>
      <c r="Y4" s="253"/>
      <c r="Z4" s="253"/>
      <c r="AA4" s="244"/>
      <c r="AB4" s="262" t="s">
        <v>350</v>
      </c>
      <c r="AC4" s="250">
        <f>SUM(M13:M27)/$AA27*100</f>
        <v>51.388888888888886</v>
      </c>
      <c r="AD4" s="250"/>
      <c r="AE4" s="250">
        <f>SUM(O13:O27)/$AA27*100</f>
        <v>9.25925925925926</v>
      </c>
      <c r="AF4" s="250"/>
      <c r="AG4" s="250"/>
      <c r="AH4" s="250"/>
      <c r="AI4" s="250"/>
      <c r="AJ4" s="250">
        <f>SUM(T13:T27)/$AA27*100</f>
        <v>4.62962962962963</v>
      </c>
      <c r="AK4" s="250">
        <f>SUM(U13:U27)/$AA27*100</f>
        <v>30.09259259259259</v>
      </c>
      <c r="AL4" s="250"/>
      <c r="AM4" s="250"/>
      <c r="AN4" s="250">
        <f>SUM(X13:X27)/$AA27*100</f>
        <v>4.62962962962963</v>
      </c>
      <c r="AO4" s="250"/>
      <c r="AP4" s="252"/>
      <c r="AQ4" s="239">
        <f t="shared" si="0"/>
        <v>100</v>
      </c>
      <c r="AS4" s="249" t="s">
        <v>350</v>
      </c>
      <c r="AT4" s="250">
        <f>AC4</f>
        <v>51.388888888888886</v>
      </c>
      <c r="AU4" s="250"/>
      <c r="AV4" s="250">
        <f>AE4</f>
        <v>9.25925925925926</v>
      </c>
      <c r="AW4" s="250"/>
      <c r="AX4" s="250"/>
      <c r="AY4" s="250"/>
      <c r="AZ4" s="250">
        <f>AJ4+AM4</f>
        <v>4.62962962962963</v>
      </c>
      <c r="BA4" s="250">
        <f>AK4+AN4</f>
        <v>34.72222222222222</v>
      </c>
      <c r="BB4" s="250"/>
      <c r="BC4" s="239">
        <f t="shared" si="1"/>
        <v>100</v>
      </c>
      <c r="BE4" s="249" t="s">
        <v>350</v>
      </c>
      <c r="BF4" s="250">
        <f t="shared" si="4"/>
        <v>51.388888888888886</v>
      </c>
      <c r="BG4" s="250"/>
      <c r="BH4" s="250"/>
      <c r="BI4" s="250">
        <f>AV4</f>
        <v>9.25925925925926</v>
      </c>
      <c r="BJ4" s="250"/>
      <c r="BK4" s="250">
        <f>AZ4</f>
        <v>4.62962962962963</v>
      </c>
      <c r="BL4" s="250">
        <f>BA4</f>
        <v>34.72222222222222</v>
      </c>
      <c r="BM4" s="252"/>
      <c r="BN4" s="215">
        <f t="shared" si="5"/>
        <v>100</v>
      </c>
      <c r="BO4" s="243">
        <f>AA27</f>
        <v>108</v>
      </c>
      <c r="BP4" s="309" t="s">
        <v>7</v>
      </c>
      <c r="BQ4" s="310">
        <f>(BF13*$BO13+BF14*$BO14+BF15*$BO15+BF16*$BO16+BF17*$BO17+BF18*$BO18+BF19*$BO19+BF20*$BO20)/SUM($BO13:$BO20)</f>
        <v>34.10526315789474</v>
      </c>
      <c r="BR4" s="310">
        <f aca="true" t="shared" si="7" ref="BR4:BX4">(BG13*$BO13+BG14*$BO14+BG15*$BO15+BG16*$BO16+BG17*$BO17+BG18*$BO18+BG19*$BO19+BG20*$BO20)/SUM($BO13:$BO20)</f>
        <v>38.59649122807018</v>
      </c>
      <c r="BS4" s="310">
        <f t="shared" si="7"/>
        <v>8</v>
      </c>
      <c r="BT4" s="310">
        <f t="shared" si="7"/>
        <v>2.5964912280701755</v>
      </c>
      <c r="BU4" s="310">
        <f t="shared" si="7"/>
        <v>0.8421052631578947</v>
      </c>
      <c r="BV4" s="310">
        <f t="shared" si="7"/>
        <v>0.8421052631578947</v>
      </c>
      <c r="BW4" s="310">
        <f t="shared" si="7"/>
        <v>14.31578947368421</v>
      </c>
      <c r="BX4" s="311">
        <f t="shared" si="7"/>
        <v>0.7017543859649122</v>
      </c>
      <c r="BY4">
        <f>SUM(BQ4:BX4)</f>
        <v>100</v>
      </c>
    </row>
    <row r="5" spans="1:77" ht="12" thickBot="1">
      <c r="A5" s="253"/>
      <c r="B5" s="254"/>
      <c r="C5" s="254"/>
      <c r="D5" s="255" t="s">
        <v>553</v>
      </c>
      <c r="E5" s="256">
        <v>26</v>
      </c>
      <c r="F5" s="256">
        <v>36</v>
      </c>
      <c r="G5" s="255" t="s">
        <v>518</v>
      </c>
      <c r="H5" s="254">
        <f t="shared" si="2"/>
        <v>0.26</v>
      </c>
      <c r="I5" s="264">
        <v>1</v>
      </c>
      <c r="J5" s="259">
        <v>1</v>
      </c>
      <c r="K5" s="260"/>
      <c r="L5" s="261">
        <f t="shared" si="3"/>
        <v>10</v>
      </c>
      <c r="M5" s="262">
        <v>10</v>
      </c>
      <c r="N5" s="253"/>
      <c r="O5" s="263"/>
      <c r="P5" s="253"/>
      <c r="Q5" s="253"/>
      <c r="R5" s="253"/>
      <c r="S5" s="253"/>
      <c r="T5" s="253"/>
      <c r="U5" s="263"/>
      <c r="V5" s="253"/>
      <c r="W5" s="253"/>
      <c r="X5" s="253"/>
      <c r="Y5" s="253"/>
      <c r="Z5" s="253"/>
      <c r="AA5" s="244"/>
      <c r="AB5" s="262" t="s">
        <v>351</v>
      </c>
      <c r="AC5" s="250">
        <f>SUM(M28:M37)/$AA37*100</f>
        <v>35.13513513513514</v>
      </c>
      <c r="AD5" s="250">
        <f aca="true" t="shared" si="8" ref="AD5:AM5">SUM(N28:N37)/$AA37*100</f>
        <v>10.81081081081081</v>
      </c>
      <c r="AE5" s="250">
        <f t="shared" si="8"/>
        <v>13.513513513513514</v>
      </c>
      <c r="AF5" s="250"/>
      <c r="AG5" s="250">
        <f t="shared" si="8"/>
        <v>9.45945945945946</v>
      </c>
      <c r="AH5" s="250"/>
      <c r="AI5" s="250"/>
      <c r="AJ5" s="250"/>
      <c r="AK5" s="250">
        <f t="shared" si="8"/>
        <v>17.56756756756757</v>
      </c>
      <c r="AL5" s="250">
        <f t="shared" si="8"/>
        <v>6.756756756756757</v>
      </c>
      <c r="AM5" s="250">
        <f t="shared" si="8"/>
        <v>6.756756756756757</v>
      </c>
      <c r="AN5" s="250"/>
      <c r="AO5" s="250"/>
      <c r="AP5" s="252"/>
      <c r="AQ5" s="239">
        <f t="shared" si="0"/>
        <v>100.00000000000001</v>
      </c>
      <c r="AS5" s="249" t="s">
        <v>351</v>
      </c>
      <c r="AT5" s="250">
        <f>AC5</f>
        <v>35.13513513513514</v>
      </c>
      <c r="AU5" s="250">
        <f>AD5</f>
        <v>10.81081081081081</v>
      </c>
      <c r="AV5" s="250">
        <f>AE5</f>
        <v>13.513513513513514</v>
      </c>
      <c r="AW5" s="250"/>
      <c r="AX5" s="250">
        <f>AG5</f>
        <v>9.45945945945946</v>
      </c>
      <c r="AY5" s="250"/>
      <c r="AZ5" s="250"/>
      <c r="BA5" s="250">
        <f>AK5+AL5+AM5</f>
        <v>31.081081081081084</v>
      </c>
      <c r="BB5" s="250"/>
      <c r="BC5" s="239">
        <f t="shared" si="1"/>
        <v>100.00000000000001</v>
      </c>
      <c r="BE5" s="249" t="s">
        <v>351</v>
      </c>
      <c r="BF5" s="250">
        <f t="shared" si="4"/>
        <v>44.5945945945946</v>
      </c>
      <c r="BG5" s="250"/>
      <c r="BH5" s="250">
        <f>AU5</f>
        <v>10.81081081081081</v>
      </c>
      <c r="BI5" s="250">
        <f>AV5</f>
        <v>13.513513513513514</v>
      </c>
      <c r="BJ5" s="250"/>
      <c r="BK5" s="286"/>
      <c r="BL5" s="250">
        <f>BA5</f>
        <v>31.081081081081084</v>
      </c>
      <c r="BM5" s="252"/>
      <c r="BN5" s="215">
        <f t="shared" si="5"/>
        <v>100</v>
      </c>
      <c r="BO5" s="243">
        <f>AA37</f>
        <v>74</v>
      </c>
      <c r="BP5" s="312" t="s">
        <v>8</v>
      </c>
      <c r="BQ5" s="313">
        <f>(BF21*$BO21+BF22*$BO22+BF23*$BO23)/SUM($BO21:$BO23)</f>
        <v>84.86486486486487</v>
      </c>
      <c r="BR5" s="222"/>
      <c r="BS5" s="222"/>
      <c r="BT5" s="222"/>
      <c r="BU5" s="222"/>
      <c r="BV5" s="222"/>
      <c r="BW5" s="222">
        <f>(BL21*$BO21+BL22*$BO22+BL23*$BO23)/SUM($BO21:$BO23)</f>
        <v>0.8108108108108109</v>
      </c>
      <c r="BX5" s="223">
        <f>(BM21*$BO21+BM22*$BO22+BM23*$BO23)/SUM($BO21:$BO23)</f>
        <v>14.324324324324321</v>
      </c>
      <c r="BY5">
        <f>SUM(BQ5:BX5)</f>
        <v>100</v>
      </c>
    </row>
    <row r="6" spans="1:68" ht="11.25">
      <c r="A6" s="253"/>
      <c r="B6" s="254"/>
      <c r="C6" s="254"/>
      <c r="D6" s="255" t="s">
        <v>260</v>
      </c>
      <c r="E6" s="256">
        <v>36</v>
      </c>
      <c r="F6" s="256">
        <v>41</v>
      </c>
      <c r="G6" s="255" t="s">
        <v>521</v>
      </c>
      <c r="H6" s="254">
        <f t="shared" si="2"/>
        <v>0.36</v>
      </c>
      <c r="I6" s="264">
        <v>2</v>
      </c>
      <c r="J6" s="259">
        <v>3</v>
      </c>
      <c r="K6" s="260"/>
      <c r="L6" s="261">
        <f t="shared" si="3"/>
        <v>5</v>
      </c>
      <c r="M6" s="263"/>
      <c r="N6" s="253"/>
      <c r="O6" s="262">
        <v>5</v>
      </c>
      <c r="P6" s="253"/>
      <c r="Q6" s="253"/>
      <c r="R6" s="253"/>
      <c r="S6" s="253"/>
      <c r="T6" s="253"/>
      <c r="U6" s="263"/>
      <c r="V6" s="253"/>
      <c r="W6" s="253"/>
      <c r="X6" s="253"/>
      <c r="Y6" s="253"/>
      <c r="Z6" s="253"/>
      <c r="AA6" s="244"/>
      <c r="AB6" s="262" t="s">
        <v>352</v>
      </c>
      <c r="AC6" s="250"/>
      <c r="AD6" s="250">
        <f>SUM(N38:N41)/$AA41*100</f>
        <v>5.714285714285714</v>
      </c>
      <c r="AE6" s="250"/>
      <c r="AF6" s="250"/>
      <c r="AG6" s="250">
        <f>SUM(Q38:Q41)/$AA41*100</f>
        <v>57.14285714285714</v>
      </c>
      <c r="AH6" s="250"/>
      <c r="AI6" s="250"/>
      <c r="AJ6" s="250"/>
      <c r="AK6" s="250">
        <f>SUM(U38:U41)/$AA41*100</f>
        <v>28.57142857142857</v>
      </c>
      <c r="AL6" s="250">
        <f>SUM(V38:V41)/$AA41*100</f>
        <v>8.571428571428571</v>
      </c>
      <c r="AM6" s="250"/>
      <c r="AN6" s="250"/>
      <c r="AO6" s="250"/>
      <c r="AP6" s="252"/>
      <c r="AQ6" s="239">
        <f t="shared" si="0"/>
        <v>99.99999999999999</v>
      </c>
      <c r="AS6" s="249" t="s">
        <v>352</v>
      </c>
      <c r="AT6" s="250"/>
      <c r="AU6" s="250">
        <f>AD6+AE6</f>
        <v>5.714285714285714</v>
      </c>
      <c r="AV6" s="250"/>
      <c r="AW6" s="250"/>
      <c r="AX6" s="250">
        <f>AG6+AH6</f>
        <v>57.14285714285714</v>
      </c>
      <c r="AY6" s="250"/>
      <c r="AZ6" s="250"/>
      <c r="BA6" s="250">
        <f>AK6+AL6</f>
        <v>37.14285714285714</v>
      </c>
      <c r="BB6" s="250"/>
      <c r="BC6" s="239">
        <f t="shared" si="1"/>
        <v>100</v>
      </c>
      <c r="BE6" s="249" t="s">
        <v>352</v>
      </c>
      <c r="BF6" s="250">
        <f t="shared" si="4"/>
        <v>57.14285714285714</v>
      </c>
      <c r="BG6" s="250"/>
      <c r="BH6" s="250">
        <f>AU6</f>
        <v>5.714285714285714</v>
      </c>
      <c r="BI6" s="250"/>
      <c r="BJ6" s="250"/>
      <c r="BK6" s="286"/>
      <c r="BL6" s="250">
        <f>BA6</f>
        <v>37.14285714285714</v>
      </c>
      <c r="BM6" s="252"/>
      <c r="BN6" s="215">
        <f t="shared" si="5"/>
        <v>100</v>
      </c>
      <c r="BO6" s="243">
        <f>AA41</f>
        <v>70</v>
      </c>
      <c r="BP6" s="243"/>
    </row>
    <row r="7" spans="1:68" ht="12" thickBot="1">
      <c r="A7" s="253"/>
      <c r="B7" s="254"/>
      <c r="C7" s="254"/>
      <c r="D7" s="255" t="s">
        <v>526</v>
      </c>
      <c r="E7" s="256">
        <v>41</v>
      </c>
      <c r="F7" s="256">
        <v>57.5</v>
      </c>
      <c r="G7" s="255" t="s">
        <v>527</v>
      </c>
      <c r="H7" s="254">
        <f t="shared" si="2"/>
        <v>0.41</v>
      </c>
      <c r="I7" s="264">
        <v>10</v>
      </c>
      <c r="J7" s="259"/>
      <c r="K7" s="260">
        <v>14</v>
      </c>
      <c r="L7" s="261">
        <f t="shared" si="3"/>
        <v>16.5</v>
      </c>
      <c r="M7" s="263"/>
      <c r="N7" s="253"/>
      <c r="O7" s="263"/>
      <c r="P7" s="253"/>
      <c r="Q7" s="253"/>
      <c r="R7" s="253"/>
      <c r="S7" s="253"/>
      <c r="T7" s="253"/>
      <c r="U7" s="263"/>
      <c r="V7" s="253"/>
      <c r="W7" s="261">
        <v>16.5</v>
      </c>
      <c r="X7" s="253"/>
      <c r="Y7" s="253"/>
      <c r="Z7" s="253"/>
      <c r="AA7" s="244"/>
      <c r="AB7" s="262" t="s">
        <v>353</v>
      </c>
      <c r="AC7" s="250"/>
      <c r="AD7" s="250"/>
      <c r="AE7" s="250">
        <f>SUM(O42:O45)/$AA45*100</f>
        <v>7.142857142857142</v>
      </c>
      <c r="AF7" s="250"/>
      <c r="AG7" s="250">
        <f>SUM(Q42:Q45)/$AA45*100</f>
        <v>51.78571428571429</v>
      </c>
      <c r="AH7" s="250"/>
      <c r="AI7" s="250"/>
      <c r="AJ7" s="250"/>
      <c r="AK7" s="250">
        <f>SUM(U42:U45)/$AA45*100</f>
        <v>41.07142857142857</v>
      </c>
      <c r="AL7" s="250"/>
      <c r="AM7" s="250"/>
      <c r="AN7" s="250"/>
      <c r="AO7" s="250"/>
      <c r="AP7" s="252"/>
      <c r="AQ7" s="239">
        <f t="shared" si="0"/>
        <v>100</v>
      </c>
      <c r="AS7" s="249" t="s">
        <v>353</v>
      </c>
      <c r="AT7" s="250"/>
      <c r="AU7" s="250"/>
      <c r="AV7" s="250">
        <f>AE7</f>
        <v>7.142857142857142</v>
      </c>
      <c r="AW7" s="250"/>
      <c r="AX7" s="250">
        <f>AG7</f>
        <v>51.78571428571429</v>
      </c>
      <c r="AY7" s="250"/>
      <c r="AZ7" s="250"/>
      <c r="BA7" s="250">
        <f>AK7</f>
        <v>41.07142857142857</v>
      </c>
      <c r="BB7" s="250"/>
      <c r="BC7" s="239">
        <f t="shared" si="1"/>
        <v>100</v>
      </c>
      <c r="BE7" s="249" t="s">
        <v>353</v>
      </c>
      <c r="BF7" s="250">
        <f t="shared" si="4"/>
        <v>51.78571428571429</v>
      </c>
      <c r="BG7" s="250"/>
      <c r="BH7" s="250"/>
      <c r="BI7" s="250">
        <f>AV7</f>
        <v>7.142857142857142</v>
      </c>
      <c r="BJ7" s="250"/>
      <c r="BK7" s="286"/>
      <c r="BL7" s="250">
        <f>BA7</f>
        <v>41.07142857142857</v>
      </c>
      <c r="BM7" s="252"/>
      <c r="BN7" s="215">
        <f t="shared" si="5"/>
        <v>100</v>
      </c>
      <c r="BO7" s="243">
        <f>AA45</f>
        <v>56</v>
      </c>
      <c r="BP7" s="243"/>
    </row>
    <row r="8" spans="1:77" ht="11.25">
      <c r="A8" s="265"/>
      <c r="B8" s="266"/>
      <c r="C8" s="266"/>
      <c r="D8" s="267" t="s">
        <v>261</v>
      </c>
      <c r="E8" s="268">
        <v>57.5</v>
      </c>
      <c r="F8" s="268">
        <v>64</v>
      </c>
      <c r="G8" s="267" t="s">
        <v>529</v>
      </c>
      <c r="H8" s="269">
        <f t="shared" si="2"/>
        <v>0.575</v>
      </c>
      <c r="I8" s="270">
        <v>1</v>
      </c>
      <c r="J8" s="271">
        <v>1</v>
      </c>
      <c r="K8" s="272"/>
      <c r="L8" s="273">
        <f t="shared" si="3"/>
        <v>6.5</v>
      </c>
      <c r="M8" s="274">
        <v>6.5</v>
      </c>
      <c r="N8" s="265"/>
      <c r="O8" s="275"/>
      <c r="P8" s="265"/>
      <c r="Q8" s="265"/>
      <c r="R8" s="265"/>
      <c r="S8" s="265"/>
      <c r="T8" s="265"/>
      <c r="U8" s="275"/>
      <c r="V8" s="265"/>
      <c r="W8" s="265"/>
      <c r="X8" s="265"/>
      <c r="Y8" s="265"/>
      <c r="Z8" s="265"/>
      <c r="AA8" s="245">
        <f>F8</f>
        <v>64</v>
      </c>
      <c r="AB8" s="262" t="s">
        <v>354</v>
      </c>
      <c r="AC8" s="250">
        <f>SUM(M46:M53)/AA53*100</f>
        <v>100</v>
      </c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2"/>
      <c r="AQ8" s="239">
        <f t="shared" si="0"/>
        <v>100</v>
      </c>
      <c r="AS8" s="249" t="s">
        <v>354</v>
      </c>
      <c r="AT8" s="250">
        <f aca="true" t="shared" si="9" ref="AT8:AT13">AC8</f>
        <v>100</v>
      </c>
      <c r="AU8" s="250"/>
      <c r="AV8" s="250"/>
      <c r="AW8" s="250"/>
      <c r="AX8" s="250"/>
      <c r="AY8" s="250"/>
      <c r="AZ8" s="250"/>
      <c r="BA8" s="250"/>
      <c r="BB8" s="250"/>
      <c r="BC8" s="239">
        <f t="shared" si="1"/>
        <v>100</v>
      </c>
      <c r="BE8" s="249" t="s">
        <v>354</v>
      </c>
      <c r="BF8" s="250">
        <f t="shared" si="4"/>
        <v>100</v>
      </c>
      <c r="BG8" s="250"/>
      <c r="BH8" s="250"/>
      <c r="BI8" s="250"/>
      <c r="BJ8" s="250"/>
      <c r="BK8" s="286"/>
      <c r="BL8" s="250"/>
      <c r="BM8" s="252"/>
      <c r="BN8" s="215">
        <f t="shared" si="5"/>
        <v>100</v>
      </c>
      <c r="BO8" s="243">
        <f>AA53</f>
        <v>96</v>
      </c>
      <c r="BP8" s="304" t="s">
        <v>5</v>
      </c>
      <c r="BQ8" s="305">
        <f>BQ2/SUM($BQ2:$BW2)*100+BS2/SUM($BQ2:$BW2)*100/2</f>
        <v>63.12118570183087</v>
      </c>
      <c r="BR8" s="305"/>
      <c r="BS8" s="305"/>
      <c r="BT8" s="305">
        <f>BT2/SUM($BQ2:$BW2)*100+BS2/SUM($BQ2:$BW2)*100/2</f>
        <v>6.800348735832607</v>
      </c>
      <c r="BU8" s="305"/>
      <c r="BV8" s="305">
        <f>BV2/SUM($BQ2:$BW2)*100</f>
        <v>0.871839581517001</v>
      </c>
      <c r="BW8" s="305">
        <f>BW2/SUM($BQ2:$BW2)*100</f>
        <v>29.206625980819528</v>
      </c>
      <c r="BX8" s="320"/>
      <c r="BY8">
        <f>SUM(BQ8:BX8)</f>
        <v>99.99999999999999</v>
      </c>
    </row>
    <row r="9" spans="1:77" ht="11.25">
      <c r="A9" s="253" t="s">
        <v>254</v>
      </c>
      <c r="B9" s="254" t="s">
        <v>530</v>
      </c>
      <c r="C9" s="254">
        <v>1</v>
      </c>
      <c r="D9" s="255" t="s">
        <v>531</v>
      </c>
      <c r="E9" s="256">
        <v>0</v>
      </c>
      <c r="F9" s="256">
        <v>4</v>
      </c>
      <c r="G9" s="255" t="s">
        <v>532</v>
      </c>
      <c r="H9" s="276">
        <v>12</v>
      </c>
      <c r="I9" s="264">
        <v>2</v>
      </c>
      <c r="J9" s="259">
        <v>3</v>
      </c>
      <c r="K9" s="260"/>
      <c r="L9" s="261">
        <f t="shared" si="3"/>
        <v>4</v>
      </c>
      <c r="M9" s="263"/>
      <c r="N9" s="253"/>
      <c r="O9" s="262">
        <v>4</v>
      </c>
      <c r="P9" s="253"/>
      <c r="Q9" s="253"/>
      <c r="R9" s="253"/>
      <c r="S9" s="253"/>
      <c r="T9" s="253"/>
      <c r="U9" s="263"/>
      <c r="V9" s="253"/>
      <c r="W9" s="253"/>
      <c r="X9" s="253"/>
      <c r="Y9" s="253"/>
      <c r="Z9" s="253"/>
      <c r="AA9" s="244"/>
      <c r="AB9" s="262" t="s">
        <v>355</v>
      </c>
      <c r="AC9" s="250">
        <f>SUM(M54:M62)/$AA62*100</f>
        <v>26.704545454545453</v>
      </c>
      <c r="AD9" s="250"/>
      <c r="AE9" s="250"/>
      <c r="AF9" s="250"/>
      <c r="AG9" s="250">
        <f>SUM(Q54:Q62)/$AA62*100</f>
        <v>26.136363636363637</v>
      </c>
      <c r="AH9" s="250"/>
      <c r="AI9" s="250"/>
      <c r="AJ9" s="250"/>
      <c r="AK9" s="250">
        <f>SUM(U54:U62)/$AA62*100</f>
        <v>7.954545454545454</v>
      </c>
      <c r="AL9" s="250"/>
      <c r="AM9" s="250">
        <f>SUM(W54:W62)/$AA62*100</f>
        <v>8.522727272727272</v>
      </c>
      <c r="AN9" s="250">
        <f>SUM(X54:X62)/$AA62*100</f>
        <v>30.681818181818183</v>
      </c>
      <c r="AO9" s="250"/>
      <c r="AP9" s="252"/>
      <c r="AQ9" s="239">
        <f t="shared" si="0"/>
        <v>100</v>
      </c>
      <c r="AS9" s="249" t="s">
        <v>355</v>
      </c>
      <c r="AT9" s="250">
        <f t="shared" si="9"/>
        <v>26.704545454545453</v>
      </c>
      <c r="AU9" s="250"/>
      <c r="AV9" s="250"/>
      <c r="AW9" s="250"/>
      <c r="AX9" s="250">
        <f>AG9</f>
        <v>26.136363636363637</v>
      </c>
      <c r="AY9" s="250"/>
      <c r="AZ9" s="250"/>
      <c r="BA9" s="250">
        <f>AK9+AM9+AN9</f>
        <v>47.15909090909091</v>
      </c>
      <c r="BB9" s="250"/>
      <c r="BC9" s="239">
        <f t="shared" si="1"/>
        <v>100</v>
      </c>
      <c r="BE9" s="249" t="s">
        <v>355</v>
      </c>
      <c r="BF9" s="250">
        <f t="shared" si="4"/>
        <v>52.84090909090909</v>
      </c>
      <c r="BG9" s="250"/>
      <c r="BH9" s="250"/>
      <c r="BI9" s="250"/>
      <c r="BJ9" s="250"/>
      <c r="BK9" s="286"/>
      <c r="BL9" s="250">
        <f>BA9</f>
        <v>47.15909090909091</v>
      </c>
      <c r="BM9" s="252"/>
      <c r="BN9" s="215">
        <f t="shared" si="5"/>
        <v>100</v>
      </c>
      <c r="BO9" s="243">
        <f>AA62</f>
        <v>88</v>
      </c>
      <c r="BP9" s="306" t="s">
        <v>6</v>
      </c>
      <c r="BQ9" s="307">
        <f>BQ3/SUM($BQ3:$BW3)*100+BS3/SUM($BQ3:$BW3)*100/2</f>
        <v>29.52853598014888</v>
      </c>
      <c r="BR9" s="307"/>
      <c r="BS9" s="307"/>
      <c r="BT9" s="307">
        <f>BT3/SUM($BQ3:$BW3)*100+BS3/SUM($BQ3:$BW3)*100/2</f>
        <v>51.36476426799007</v>
      </c>
      <c r="BU9" s="307"/>
      <c r="BV9" s="307"/>
      <c r="BW9" s="307">
        <f>BW3/SUM($BQ3:$BW3)*100</f>
        <v>19.106699751861044</v>
      </c>
      <c r="BX9" s="308"/>
      <c r="BY9">
        <f>SUM(BQ9:BX9)</f>
        <v>100</v>
      </c>
    </row>
    <row r="10" spans="1:77" ht="11.25">
      <c r="A10" s="253"/>
      <c r="B10" s="254"/>
      <c r="C10" s="254"/>
      <c r="D10" s="255" t="s">
        <v>535</v>
      </c>
      <c r="E10" s="256">
        <v>4</v>
      </c>
      <c r="F10" s="256">
        <v>16.5</v>
      </c>
      <c r="G10" s="255" t="s">
        <v>534</v>
      </c>
      <c r="H10" s="254">
        <f>H$9+E10/100</f>
        <v>12.04</v>
      </c>
      <c r="I10" s="264">
        <v>1</v>
      </c>
      <c r="J10" s="259">
        <v>1</v>
      </c>
      <c r="K10" s="260"/>
      <c r="L10" s="261">
        <f t="shared" si="3"/>
        <v>12.5</v>
      </c>
      <c r="M10" s="262">
        <v>12.5</v>
      </c>
      <c r="N10" s="253"/>
      <c r="O10" s="263"/>
      <c r="P10" s="253"/>
      <c r="Q10" s="253"/>
      <c r="R10" s="253"/>
      <c r="S10" s="253"/>
      <c r="T10" s="253"/>
      <c r="U10" s="263"/>
      <c r="V10" s="253"/>
      <c r="W10" s="253"/>
      <c r="X10" s="253"/>
      <c r="Y10" s="253"/>
      <c r="Z10" s="253"/>
      <c r="AA10" s="244"/>
      <c r="AB10" s="129" t="s">
        <v>356</v>
      </c>
      <c r="AC10" s="227">
        <f>SUM(M63:M66)/$AA66*100</f>
        <v>28.205128205128204</v>
      </c>
      <c r="AD10" s="227"/>
      <c r="AE10" s="227">
        <f>SUM(O63:O66)/$AA66*100</f>
        <v>30.76923076923077</v>
      </c>
      <c r="AF10" s="227"/>
      <c r="AG10" s="227"/>
      <c r="AH10" s="227"/>
      <c r="AI10" s="227"/>
      <c r="AJ10" s="227"/>
      <c r="AK10" s="227"/>
      <c r="AL10" s="227"/>
      <c r="AM10" s="227">
        <f>SUM(W63:W66)/$AA66*100</f>
        <v>20.51282051282051</v>
      </c>
      <c r="AN10" s="227"/>
      <c r="AO10" s="227">
        <f>SUM(Y63:Y66)/$AA66*100</f>
        <v>20.51282051282051</v>
      </c>
      <c r="AP10" s="231"/>
      <c r="AQ10" s="239">
        <f t="shared" si="0"/>
        <v>100</v>
      </c>
      <c r="AS10" s="226" t="s">
        <v>356</v>
      </c>
      <c r="AT10" s="227">
        <f t="shared" si="9"/>
        <v>28.205128205128204</v>
      </c>
      <c r="AU10" s="227"/>
      <c r="AV10" s="227">
        <f>AE10</f>
        <v>30.76923076923077</v>
      </c>
      <c r="AW10" s="227"/>
      <c r="AX10" s="227"/>
      <c r="AY10" s="227"/>
      <c r="AZ10" s="227"/>
      <c r="BA10" s="227">
        <f>AM10</f>
        <v>20.51282051282051</v>
      </c>
      <c r="BB10" s="227">
        <f>AO10</f>
        <v>20.51282051282051</v>
      </c>
      <c r="BC10" s="239">
        <f t="shared" si="1"/>
        <v>100</v>
      </c>
      <c r="BE10" s="226" t="s">
        <v>356</v>
      </c>
      <c r="BF10" s="227">
        <f t="shared" si="4"/>
        <v>28.205128205128204</v>
      </c>
      <c r="BG10" s="227"/>
      <c r="BH10" s="227"/>
      <c r="BI10" s="227">
        <f>AV10</f>
        <v>30.76923076923077</v>
      </c>
      <c r="BJ10" s="227"/>
      <c r="BK10" s="162"/>
      <c r="BL10" s="227">
        <f>BA10</f>
        <v>20.51282051282051</v>
      </c>
      <c r="BM10" s="231">
        <f>BB10</f>
        <v>20.51282051282051</v>
      </c>
      <c r="BN10" s="215">
        <f t="shared" si="5"/>
        <v>100</v>
      </c>
      <c r="BO10" s="243">
        <f>AA66</f>
        <v>19.5</v>
      </c>
      <c r="BP10" s="309" t="s">
        <v>7</v>
      </c>
      <c r="BQ10" s="310">
        <f>BQ4/SUM($BQ4:$BW4)*100+BS4/SUM($BQ4:$BW4)*100/2</f>
        <v>38.374558303886936</v>
      </c>
      <c r="BR10" s="310">
        <f>BR4/SUM($BQ4:$BW4)*100</f>
        <v>38.86925795053004</v>
      </c>
      <c r="BS10" s="310"/>
      <c r="BT10" s="310">
        <f>BT4/SUM($BQ4:$BW4)*100+BS4/SUM($BQ4:$BW4)*100/2</f>
        <v>6.643109540636043</v>
      </c>
      <c r="BU10" s="310">
        <f>BU4/SUM($BQ4:$BW4)*100</f>
        <v>0.8480565371024734</v>
      </c>
      <c r="BV10" s="310">
        <f>BV4/SUM($BQ4:$BW4)*100</f>
        <v>0.8480565371024734</v>
      </c>
      <c r="BW10" s="310">
        <f>BW4/SUM($BQ4:$BW4)*100</f>
        <v>14.41696113074205</v>
      </c>
      <c r="BX10" s="311"/>
      <c r="BY10">
        <f>SUM(BQ10:BX10)</f>
        <v>100.00000000000003</v>
      </c>
    </row>
    <row r="11" spans="1:77" ht="12" thickBot="1">
      <c r="A11" s="265"/>
      <c r="B11" s="266"/>
      <c r="C11" s="266"/>
      <c r="D11" s="267" t="s">
        <v>536</v>
      </c>
      <c r="E11" s="268">
        <v>16.5</v>
      </c>
      <c r="F11" s="268">
        <v>17.5</v>
      </c>
      <c r="G11" s="267" t="s">
        <v>519</v>
      </c>
      <c r="H11" s="269">
        <f>H$9+E11/100</f>
        <v>12.165</v>
      </c>
      <c r="I11" s="270">
        <v>1</v>
      </c>
      <c r="J11" s="271">
        <v>1</v>
      </c>
      <c r="K11" s="272"/>
      <c r="L11" s="273">
        <f t="shared" si="3"/>
        <v>1</v>
      </c>
      <c r="M11" s="274">
        <v>1</v>
      </c>
      <c r="N11" s="265"/>
      <c r="O11" s="275"/>
      <c r="P11" s="265"/>
      <c r="Q11" s="265"/>
      <c r="R11" s="265"/>
      <c r="S11" s="265"/>
      <c r="T11" s="265"/>
      <c r="U11" s="275"/>
      <c r="V11" s="265"/>
      <c r="W11" s="265"/>
      <c r="X11" s="265"/>
      <c r="Y11" s="265"/>
      <c r="Z11" s="265"/>
      <c r="AA11" s="245">
        <f>F11</f>
        <v>17.5</v>
      </c>
      <c r="AB11" s="129" t="s">
        <v>357</v>
      </c>
      <c r="AC11" s="227">
        <f>SUM(M67:M81)/$AA81*100</f>
        <v>29.666666666666668</v>
      </c>
      <c r="AD11" s="227">
        <f>SUM(N67:N81)/$AA81*100</f>
        <v>12.666666666666668</v>
      </c>
      <c r="AE11" s="227">
        <f>SUM(O67:O81)/$AA81*100</f>
        <v>34.66666666666667</v>
      </c>
      <c r="AF11" s="227"/>
      <c r="AG11" s="227"/>
      <c r="AH11" s="227"/>
      <c r="AI11" s="227"/>
      <c r="AJ11" s="227"/>
      <c r="AK11" s="227">
        <f>SUM(U67:U81)/$AA81*100</f>
        <v>18.333333333333332</v>
      </c>
      <c r="AL11" s="227"/>
      <c r="AM11" s="227"/>
      <c r="AN11" s="227">
        <f>SUM(X67:X81)/$AA81*100</f>
        <v>4.666666666666667</v>
      </c>
      <c r="AO11" s="227"/>
      <c r="AP11" s="231"/>
      <c r="AQ11" s="239">
        <f t="shared" si="0"/>
        <v>100</v>
      </c>
      <c r="AS11" s="226" t="s">
        <v>357</v>
      </c>
      <c r="AT11" s="227">
        <f t="shared" si="9"/>
        <v>29.666666666666668</v>
      </c>
      <c r="AU11" s="227">
        <f>AD11</f>
        <v>12.666666666666668</v>
      </c>
      <c r="AV11" s="227">
        <f>AE11</f>
        <v>34.66666666666667</v>
      </c>
      <c r="AW11" s="227"/>
      <c r="AX11" s="227"/>
      <c r="AY11" s="227"/>
      <c r="AZ11" s="227"/>
      <c r="BA11" s="227">
        <f>AK11+AN11</f>
        <v>23</v>
      </c>
      <c r="BB11" s="227"/>
      <c r="BC11" s="239">
        <f t="shared" si="1"/>
        <v>100</v>
      </c>
      <c r="BE11" s="226" t="s">
        <v>357</v>
      </c>
      <c r="BF11" s="227">
        <f t="shared" si="4"/>
        <v>29.666666666666668</v>
      </c>
      <c r="BG11" s="227"/>
      <c r="BH11" s="227">
        <f>AU11</f>
        <v>12.666666666666668</v>
      </c>
      <c r="BI11" s="227">
        <f>AV11</f>
        <v>34.66666666666667</v>
      </c>
      <c r="BJ11" s="227"/>
      <c r="BK11" s="162"/>
      <c r="BL11" s="227">
        <f>BA11</f>
        <v>23</v>
      </c>
      <c r="BM11" s="231"/>
      <c r="BN11" s="215">
        <f t="shared" si="5"/>
        <v>100</v>
      </c>
      <c r="BO11" s="243">
        <f>AA81</f>
        <v>150</v>
      </c>
      <c r="BP11" s="312" t="s">
        <v>8</v>
      </c>
      <c r="BQ11" s="313">
        <f>BQ5/SUM($BQ5:$BW5)*100+BS5/SUM($BQ5:$BW5)*100/2</f>
        <v>99.05362776025237</v>
      </c>
      <c r="BR11" s="313"/>
      <c r="BS11" s="313"/>
      <c r="BT11" s="313"/>
      <c r="BU11" s="313"/>
      <c r="BV11" s="313"/>
      <c r="BW11" s="313">
        <f>BW5/SUM($BQ5:$BW5)*100</f>
        <v>0.9463722397476341</v>
      </c>
      <c r="BX11" s="321"/>
      <c r="BY11">
        <f>SUM(BQ11:BX11)</f>
        <v>100</v>
      </c>
    </row>
    <row r="12" spans="1:68" ht="11.25">
      <c r="A12" s="286"/>
      <c r="B12" s="314"/>
      <c r="C12" s="314"/>
      <c r="D12" s="315"/>
      <c r="E12" s="316"/>
      <c r="F12" s="316"/>
      <c r="G12" s="315"/>
      <c r="H12" s="277"/>
      <c r="I12" s="258"/>
      <c r="J12" s="259"/>
      <c r="K12" s="260"/>
      <c r="L12" s="250"/>
      <c r="M12" s="262"/>
      <c r="N12" s="286"/>
      <c r="O12" s="263"/>
      <c r="P12" s="286"/>
      <c r="Q12" s="286"/>
      <c r="R12" s="286"/>
      <c r="S12" s="286"/>
      <c r="T12" s="286"/>
      <c r="U12" s="263"/>
      <c r="V12" s="286"/>
      <c r="W12" s="286"/>
      <c r="X12" s="286"/>
      <c r="Y12" s="286"/>
      <c r="Z12" s="286"/>
      <c r="AA12" s="245"/>
      <c r="AB12" s="129" t="s">
        <v>358</v>
      </c>
      <c r="AC12" s="227"/>
      <c r="AD12" s="227"/>
      <c r="AE12" s="227">
        <f>SUM(O82:O86)/$AA86*100</f>
        <v>72</v>
      </c>
      <c r="AF12" s="227"/>
      <c r="AG12" s="227"/>
      <c r="AH12" s="227"/>
      <c r="AI12" s="227"/>
      <c r="AJ12" s="227"/>
      <c r="AK12" s="227"/>
      <c r="AL12" s="227"/>
      <c r="AM12" s="227"/>
      <c r="AN12" s="227"/>
      <c r="AO12" s="227">
        <f>SUM(Y82:Y86)/$AA86*100</f>
        <v>28.000000000000004</v>
      </c>
      <c r="AP12" s="231"/>
      <c r="AQ12" s="239">
        <f t="shared" si="0"/>
        <v>100</v>
      </c>
      <c r="AS12" s="226" t="s">
        <v>358</v>
      </c>
      <c r="AT12" s="227">
        <f t="shared" si="9"/>
        <v>0</v>
      </c>
      <c r="AU12" s="227">
        <f>AD12</f>
        <v>0</v>
      </c>
      <c r="AV12" s="227">
        <f>AE12</f>
        <v>72</v>
      </c>
      <c r="AW12" s="227">
        <f>AF12</f>
        <v>0</v>
      </c>
      <c r="AX12" s="227">
        <f>AG12</f>
        <v>0</v>
      </c>
      <c r="AY12" s="227">
        <f>AI12</f>
        <v>0</v>
      </c>
      <c r="AZ12" s="227">
        <f>AJ12</f>
        <v>0</v>
      </c>
      <c r="BA12" s="227">
        <f>AK12+AM12</f>
        <v>0</v>
      </c>
      <c r="BB12" s="227">
        <f>AO12</f>
        <v>28.000000000000004</v>
      </c>
      <c r="BC12" s="239">
        <f t="shared" si="1"/>
        <v>100</v>
      </c>
      <c r="BE12" s="226" t="s">
        <v>358</v>
      </c>
      <c r="BF12" s="227"/>
      <c r="BG12" s="227"/>
      <c r="BH12" s="227"/>
      <c r="BI12" s="227">
        <f>AV12</f>
        <v>72</v>
      </c>
      <c r="BJ12" s="227"/>
      <c r="BK12" s="227"/>
      <c r="BL12" s="227"/>
      <c r="BM12" s="231">
        <f>BB12</f>
        <v>28.000000000000004</v>
      </c>
      <c r="BN12" s="215">
        <f t="shared" si="5"/>
        <v>100</v>
      </c>
      <c r="BO12" s="243">
        <f>AA86</f>
        <v>50</v>
      </c>
      <c r="BP12" s="243"/>
    </row>
    <row r="13" spans="1:68" ht="11.25">
      <c r="A13" s="253" t="s">
        <v>254</v>
      </c>
      <c r="B13" s="254" t="s">
        <v>537</v>
      </c>
      <c r="C13" s="254">
        <v>1</v>
      </c>
      <c r="D13" s="255" t="s">
        <v>538</v>
      </c>
      <c r="E13" s="256">
        <v>0</v>
      </c>
      <c r="F13" s="256">
        <v>6</v>
      </c>
      <c r="G13" s="255" t="s">
        <v>532</v>
      </c>
      <c r="H13" s="277">
        <v>17</v>
      </c>
      <c r="I13" s="258">
        <v>1</v>
      </c>
      <c r="J13" s="259">
        <v>1</v>
      </c>
      <c r="K13" s="260"/>
      <c r="L13" s="261">
        <f t="shared" si="3"/>
        <v>6</v>
      </c>
      <c r="M13" s="262">
        <v>6</v>
      </c>
      <c r="N13" s="253"/>
      <c r="O13" s="263"/>
      <c r="P13" s="253"/>
      <c r="Q13" s="253"/>
      <c r="R13" s="253"/>
      <c r="S13" s="253"/>
      <c r="T13" s="253"/>
      <c r="U13" s="263"/>
      <c r="V13" s="253"/>
      <c r="W13" s="253"/>
      <c r="X13" s="253"/>
      <c r="Y13" s="253"/>
      <c r="Z13" s="253"/>
      <c r="AA13" s="244"/>
      <c r="AB13" s="154" t="s">
        <v>358</v>
      </c>
      <c r="AC13" s="225">
        <f>SUM(M87:M90)/$AA90*100</f>
        <v>8.21917808219178</v>
      </c>
      <c r="AD13" s="225">
        <f>SUM(N87:N90)/$AA90*100</f>
        <v>57.534246575342465</v>
      </c>
      <c r="AE13" s="225"/>
      <c r="AF13" s="225"/>
      <c r="AG13" s="225"/>
      <c r="AH13" s="225"/>
      <c r="AI13" s="225">
        <f>SUM(S87:S90)/$AA90*100</f>
        <v>34.24657534246575</v>
      </c>
      <c r="AJ13" s="225"/>
      <c r="AK13" s="225"/>
      <c r="AL13" s="225"/>
      <c r="AM13" s="225"/>
      <c r="AN13" s="225"/>
      <c r="AO13" s="225"/>
      <c r="AP13" s="233"/>
      <c r="AQ13" s="239">
        <f t="shared" si="0"/>
        <v>100</v>
      </c>
      <c r="AS13" s="224" t="s">
        <v>358</v>
      </c>
      <c r="AT13" s="225">
        <f t="shared" si="9"/>
        <v>8.21917808219178</v>
      </c>
      <c r="AU13" s="225">
        <f>AD13</f>
        <v>57.534246575342465</v>
      </c>
      <c r="AV13" s="225">
        <f>AE13</f>
        <v>0</v>
      </c>
      <c r="AW13" s="225">
        <f>AF13</f>
        <v>0</v>
      </c>
      <c r="AX13" s="225">
        <f>AG13</f>
        <v>0</v>
      </c>
      <c r="AY13" s="225">
        <f>AI13</f>
        <v>34.24657534246575</v>
      </c>
      <c r="AZ13" s="225"/>
      <c r="BA13" s="225">
        <f>AK13+AM13</f>
        <v>0</v>
      </c>
      <c r="BB13" s="225">
        <f>AO13</f>
        <v>0</v>
      </c>
      <c r="BC13" s="239">
        <f t="shared" si="1"/>
        <v>100</v>
      </c>
      <c r="BE13" s="224" t="s">
        <v>358</v>
      </c>
      <c r="BF13" s="225">
        <f t="shared" si="4"/>
        <v>8.21917808219178</v>
      </c>
      <c r="BG13" s="225">
        <f>AY13</f>
        <v>34.24657534246575</v>
      </c>
      <c r="BH13" s="225">
        <f>AU13</f>
        <v>57.534246575342465</v>
      </c>
      <c r="BI13" s="225"/>
      <c r="BJ13" s="225"/>
      <c r="BK13" s="225"/>
      <c r="BL13" s="225"/>
      <c r="BM13" s="233"/>
      <c r="BN13" s="215">
        <f t="shared" si="5"/>
        <v>100</v>
      </c>
      <c r="BO13" s="243">
        <f>AA90</f>
        <v>73</v>
      </c>
      <c r="BP13" s="243"/>
    </row>
    <row r="14" spans="1:68" ht="11.25">
      <c r="A14" s="253"/>
      <c r="B14" s="254"/>
      <c r="C14" s="254"/>
      <c r="D14" s="255" t="s">
        <v>539</v>
      </c>
      <c r="E14" s="256">
        <v>6</v>
      </c>
      <c r="F14" s="256">
        <v>9</v>
      </c>
      <c r="G14" s="255" t="s">
        <v>533</v>
      </c>
      <c r="H14" s="254">
        <f>H$13+E14/100</f>
        <v>17.06</v>
      </c>
      <c r="I14" s="264">
        <v>2</v>
      </c>
      <c r="J14" s="259">
        <v>3</v>
      </c>
      <c r="K14" s="260"/>
      <c r="L14" s="261">
        <f t="shared" si="3"/>
        <v>3</v>
      </c>
      <c r="M14" s="263"/>
      <c r="N14" s="253"/>
      <c r="O14" s="262">
        <v>3</v>
      </c>
      <c r="P14" s="253"/>
      <c r="Q14" s="253"/>
      <c r="R14" s="253"/>
      <c r="S14" s="253"/>
      <c r="T14" s="253"/>
      <c r="U14" s="263"/>
      <c r="V14" s="253"/>
      <c r="W14" s="253"/>
      <c r="X14" s="253"/>
      <c r="Y14" s="253"/>
      <c r="Z14" s="253"/>
      <c r="AA14" s="244"/>
      <c r="AB14" s="154" t="s">
        <v>359</v>
      </c>
      <c r="AC14" s="225"/>
      <c r="AD14" s="225">
        <f>SUM(N91:N93)/$AA93*100</f>
        <v>2.8901734104046244</v>
      </c>
      <c r="AE14" s="225"/>
      <c r="AF14" s="225"/>
      <c r="AG14" s="225"/>
      <c r="AH14" s="225"/>
      <c r="AI14" s="225">
        <f>SUM(S91:S93)/$AA93*100</f>
        <v>97.10982658959537</v>
      </c>
      <c r="AJ14" s="225"/>
      <c r="AK14" s="225"/>
      <c r="AL14" s="225"/>
      <c r="AM14" s="225"/>
      <c r="AN14" s="225"/>
      <c r="AO14" s="225"/>
      <c r="AP14" s="233"/>
      <c r="AQ14" s="239">
        <f t="shared" si="0"/>
        <v>100</v>
      </c>
      <c r="AS14" s="224" t="s">
        <v>359</v>
      </c>
      <c r="AT14" s="225"/>
      <c r="AU14" s="225">
        <f>AD14</f>
        <v>2.8901734104046244</v>
      </c>
      <c r="AV14" s="225"/>
      <c r="AW14" s="225"/>
      <c r="AX14" s="225"/>
      <c r="AY14" s="225">
        <f>AI14</f>
        <v>97.10982658959537</v>
      </c>
      <c r="AZ14" s="225"/>
      <c r="BA14" s="225"/>
      <c r="BB14" s="225"/>
      <c r="BC14" s="239">
        <f t="shared" si="1"/>
        <v>100</v>
      </c>
      <c r="BE14" s="224" t="s">
        <v>359</v>
      </c>
      <c r="BF14" s="225"/>
      <c r="BG14" s="225">
        <f>AY14</f>
        <v>97.10982658959537</v>
      </c>
      <c r="BH14" s="225">
        <f>AU14</f>
        <v>2.8901734104046244</v>
      </c>
      <c r="BI14" s="225"/>
      <c r="BJ14" s="225"/>
      <c r="BK14" s="200"/>
      <c r="BL14" s="225"/>
      <c r="BM14" s="233"/>
      <c r="BN14" s="215">
        <f t="shared" si="5"/>
        <v>100</v>
      </c>
      <c r="BO14" s="243">
        <f>AA93</f>
        <v>173</v>
      </c>
      <c r="BP14" s="243"/>
    </row>
    <row r="15" spans="1:68" ht="11.25">
      <c r="A15" s="253"/>
      <c r="B15" s="254"/>
      <c r="C15" s="254"/>
      <c r="D15" s="255" t="s">
        <v>540</v>
      </c>
      <c r="E15" s="256">
        <v>9</v>
      </c>
      <c r="F15" s="256">
        <v>13</v>
      </c>
      <c r="G15" s="255" t="s">
        <v>519</v>
      </c>
      <c r="H15" s="254">
        <f>H$13+E15/100</f>
        <v>17.09</v>
      </c>
      <c r="I15" s="264">
        <v>1</v>
      </c>
      <c r="J15" s="259"/>
      <c r="K15" s="260"/>
      <c r="L15" s="261">
        <f t="shared" si="3"/>
        <v>4</v>
      </c>
      <c r="M15" s="262">
        <v>4</v>
      </c>
      <c r="N15" s="253"/>
      <c r="O15" s="263"/>
      <c r="P15" s="253"/>
      <c r="Q15" s="253"/>
      <c r="R15" s="253"/>
      <c r="S15" s="253"/>
      <c r="T15" s="253"/>
      <c r="U15" s="263"/>
      <c r="V15" s="253"/>
      <c r="W15" s="253"/>
      <c r="X15" s="253"/>
      <c r="Y15" s="253"/>
      <c r="Z15" s="253"/>
      <c r="AA15" s="244"/>
      <c r="AB15" s="154" t="s">
        <v>360</v>
      </c>
      <c r="AC15" s="225">
        <f>SUM(M94:M105)/$AA105*100</f>
        <v>50</v>
      </c>
      <c r="AD15" s="225">
        <f>SUM(N94:N105)/$AA105*100</f>
        <v>9.25925925925926</v>
      </c>
      <c r="AE15" s="225"/>
      <c r="AF15" s="225">
        <f>SUM(P94:P105)/$AA105*100</f>
        <v>5.555555555555555</v>
      </c>
      <c r="AG15" s="225"/>
      <c r="AH15" s="225"/>
      <c r="AI15" s="225">
        <f>SUM(S94:S105)/$AA105*100</f>
        <v>30.555555555555557</v>
      </c>
      <c r="AJ15" s="225"/>
      <c r="AK15" s="225"/>
      <c r="AL15" s="225"/>
      <c r="AM15" s="225"/>
      <c r="AN15" s="225"/>
      <c r="AO15" s="225">
        <f>SUM(Y94:Y105)/$AA105*100</f>
        <v>4.62962962962963</v>
      </c>
      <c r="AP15" s="233"/>
      <c r="AQ15" s="239">
        <f t="shared" si="0"/>
        <v>100</v>
      </c>
      <c r="AS15" s="224" t="s">
        <v>360</v>
      </c>
      <c r="AT15" s="225">
        <f>AC15</f>
        <v>50</v>
      </c>
      <c r="AU15" s="225">
        <f>AD15</f>
        <v>9.25925925925926</v>
      </c>
      <c r="AV15" s="225"/>
      <c r="AW15" s="225">
        <f>AF15</f>
        <v>5.555555555555555</v>
      </c>
      <c r="AX15" s="225"/>
      <c r="AY15" s="225">
        <f>AI15</f>
        <v>30.555555555555557</v>
      </c>
      <c r="AZ15" s="225"/>
      <c r="BA15" s="225"/>
      <c r="BB15" s="225">
        <f>AO15</f>
        <v>4.62962962962963</v>
      </c>
      <c r="BC15" s="239">
        <f t="shared" si="1"/>
        <v>100</v>
      </c>
      <c r="BE15" s="224" t="s">
        <v>360</v>
      </c>
      <c r="BF15" s="225">
        <f t="shared" si="4"/>
        <v>50</v>
      </c>
      <c r="BG15" s="225">
        <f>AY15</f>
        <v>30.555555555555557</v>
      </c>
      <c r="BH15" s="225">
        <f>AU15</f>
        <v>9.25925925925926</v>
      </c>
      <c r="BI15" s="225"/>
      <c r="BJ15" s="225">
        <f>AW15</f>
        <v>5.555555555555555</v>
      </c>
      <c r="BK15" s="200"/>
      <c r="BL15" s="225"/>
      <c r="BM15" s="233">
        <f>BB15</f>
        <v>4.62962962962963</v>
      </c>
      <c r="BN15" s="215">
        <f t="shared" si="5"/>
        <v>100</v>
      </c>
      <c r="BO15" s="243">
        <f>AA105</f>
        <v>108</v>
      </c>
      <c r="BP15" s="243"/>
    </row>
    <row r="16" spans="1:68" ht="11.25">
      <c r="A16" s="253"/>
      <c r="B16" s="254"/>
      <c r="C16" s="254"/>
      <c r="D16" s="255" t="s">
        <v>541</v>
      </c>
      <c r="E16" s="256">
        <v>13</v>
      </c>
      <c r="F16" s="256">
        <v>17</v>
      </c>
      <c r="G16" s="255" t="s">
        <v>520</v>
      </c>
      <c r="H16" s="254">
        <f>H$13+E16/100</f>
        <v>17.13</v>
      </c>
      <c r="I16" s="264">
        <v>2</v>
      </c>
      <c r="J16" s="259">
        <v>3</v>
      </c>
      <c r="K16" s="260"/>
      <c r="L16" s="261">
        <f t="shared" si="3"/>
        <v>4</v>
      </c>
      <c r="M16" s="263"/>
      <c r="N16" s="253"/>
      <c r="O16" s="262">
        <v>4</v>
      </c>
      <c r="P16" s="253"/>
      <c r="Q16" s="253"/>
      <c r="R16" s="253"/>
      <c r="S16" s="253"/>
      <c r="T16" s="253"/>
      <c r="U16" s="263"/>
      <c r="V16" s="253"/>
      <c r="W16" s="253"/>
      <c r="X16" s="253"/>
      <c r="Y16" s="253"/>
      <c r="Z16" s="253"/>
      <c r="AA16" s="244"/>
      <c r="AB16" s="154" t="s">
        <v>361</v>
      </c>
      <c r="AC16" s="225">
        <f>SUM(M106:M113)/$AA113*100</f>
        <v>51.40845070422535</v>
      </c>
      <c r="AD16" s="225"/>
      <c r="AE16" s="225"/>
      <c r="AF16" s="225"/>
      <c r="AG16" s="225"/>
      <c r="AH16" s="225"/>
      <c r="AI16" s="225">
        <f>SUM(S106:S113)/$AA113*100</f>
        <v>5.633802816901409</v>
      </c>
      <c r="AJ16" s="225"/>
      <c r="AK16" s="225">
        <f>SUM(U106:U113)/$AA113*100</f>
        <v>42.95774647887324</v>
      </c>
      <c r="AL16" s="225"/>
      <c r="AM16" s="225"/>
      <c r="AN16" s="225"/>
      <c r="AO16" s="225"/>
      <c r="AP16" s="233"/>
      <c r="AQ16" s="239">
        <f t="shared" si="0"/>
        <v>100</v>
      </c>
      <c r="AS16" s="224" t="s">
        <v>361</v>
      </c>
      <c r="AT16" s="225">
        <f aca="true" t="shared" si="10" ref="AT16:AT23">AC16+AO16</f>
        <v>51.40845070422535</v>
      </c>
      <c r="AU16" s="225"/>
      <c r="AV16" s="225"/>
      <c r="AW16" s="225"/>
      <c r="AX16" s="225"/>
      <c r="AY16" s="225">
        <f>AI16</f>
        <v>5.633802816901409</v>
      </c>
      <c r="AZ16" s="225"/>
      <c r="BA16" s="225">
        <f>AK16+AL16+AM16+AN16</f>
        <v>42.95774647887324</v>
      </c>
      <c r="BB16" s="225"/>
      <c r="BC16" s="239">
        <f t="shared" si="1"/>
        <v>100</v>
      </c>
      <c r="BE16" s="224" t="s">
        <v>361</v>
      </c>
      <c r="BF16" s="225">
        <f t="shared" si="4"/>
        <v>51.40845070422535</v>
      </c>
      <c r="BG16" s="225">
        <f>AY16</f>
        <v>5.633802816901409</v>
      </c>
      <c r="BH16" s="225"/>
      <c r="BI16" s="225"/>
      <c r="BJ16" s="225"/>
      <c r="BK16" s="200"/>
      <c r="BL16" s="225">
        <f>BA16</f>
        <v>42.95774647887324</v>
      </c>
      <c r="BM16" s="233"/>
      <c r="BN16" s="215">
        <f t="shared" si="5"/>
        <v>100</v>
      </c>
      <c r="BO16" s="243">
        <f>AA113</f>
        <v>71</v>
      </c>
      <c r="BP16" s="243"/>
    </row>
    <row r="17" spans="1:68" ht="11.25">
      <c r="A17" s="253"/>
      <c r="B17" s="254"/>
      <c r="C17" s="254"/>
      <c r="D17" s="255" t="s">
        <v>542</v>
      </c>
      <c r="E17" s="256">
        <v>17</v>
      </c>
      <c r="F17" s="256">
        <v>22</v>
      </c>
      <c r="G17" s="255" t="s">
        <v>316</v>
      </c>
      <c r="H17" s="254">
        <f>H$13+E17/100</f>
        <v>17.17</v>
      </c>
      <c r="I17" s="264">
        <v>16</v>
      </c>
      <c r="J17" s="259"/>
      <c r="K17" s="260">
        <v>15</v>
      </c>
      <c r="L17" s="261">
        <f t="shared" si="3"/>
        <v>5</v>
      </c>
      <c r="M17" s="263"/>
      <c r="N17" s="253"/>
      <c r="O17" s="263"/>
      <c r="P17" s="253"/>
      <c r="Q17" s="253"/>
      <c r="R17" s="253"/>
      <c r="S17" s="253"/>
      <c r="T17" s="253"/>
      <c r="U17" s="263"/>
      <c r="V17" s="253"/>
      <c r="W17" s="253"/>
      <c r="X17" s="261">
        <v>5</v>
      </c>
      <c r="Y17" s="253"/>
      <c r="Z17" s="253"/>
      <c r="AA17" s="244"/>
      <c r="AB17" s="154" t="s">
        <v>362</v>
      </c>
      <c r="AC17" s="225">
        <f>SUM(M114:M118)/$AA118*100</f>
        <v>89.85507246376811</v>
      </c>
      <c r="AD17" s="225"/>
      <c r="AE17" s="225"/>
      <c r="AF17" s="225"/>
      <c r="AG17" s="225"/>
      <c r="AH17" s="225"/>
      <c r="AI17" s="225"/>
      <c r="AJ17" s="225"/>
      <c r="AK17" s="225"/>
      <c r="AL17" s="225"/>
      <c r="AM17" s="225">
        <f>SUM(W114:W118)/$AA118*100</f>
        <v>10.144927536231885</v>
      </c>
      <c r="AN17" s="225"/>
      <c r="AO17" s="225"/>
      <c r="AP17" s="233"/>
      <c r="AQ17" s="239">
        <f t="shared" si="0"/>
        <v>100</v>
      </c>
      <c r="AS17" s="224" t="s">
        <v>362</v>
      </c>
      <c r="AT17" s="225">
        <f t="shared" si="10"/>
        <v>89.85507246376811</v>
      </c>
      <c r="AU17" s="225"/>
      <c r="AV17" s="225"/>
      <c r="AW17" s="225"/>
      <c r="AX17" s="225"/>
      <c r="AY17" s="225"/>
      <c r="AZ17" s="225"/>
      <c r="BA17" s="225">
        <f>AK17+AL17+AM17+AN17</f>
        <v>10.144927536231885</v>
      </c>
      <c r="BB17" s="225"/>
      <c r="BC17" s="239">
        <f t="shared" si="1"/>
        <v>100</v>
      </c>
      <c r="BE17" s="224" t="s">
        <v>362</v>
      </c>
      <c r="BF17" s="225">
        <f t="shared" si="4"/>
        <v>89.85507246376811</v>
      </c>
      <c r="BG17" s="225"/>
      <c r="BH17" s="225"/>
      <c r="BI17" s="225"/>
      <c r="BJ17" s="225"/>
      <c r="BK17" s="200"/>
      <c r="BL17" s="225">
        <f>BA17</f>
        <v>10.144927536231885</v>
      </c>
      <c r="BM17" s="233"/>
      <c r="BN17" s="215">
        <f t="shared" si="5"/>
        <v>100</v>
      </c>
      <c r="BO17" s="243">
        <f>AA118</f>
        <v>69</v>
      </c>
      <c r="BP17" s="243"/>
    </row>
    <row r="18" spans="1:68" ht="11.25">
      <c r="A18" s="253"/>
      <c r="B18" s="254"/>
      <c r="C18" s="254"/>
      <c r="D18" s="255" t="s">
        <v>543</v>
      </c>
      <c r="E18" s="256">
        <v>22</v>
      </c>
      <c r="F18" s="256">
        <v>27</v>
      </c>
      <c r="G18" s="255" t="s">
        <v>317</v>
      </c>
      <c r="H18" s="254">
        <f aca="true" t="shared" si="11" ref="H18:H27">H$13+E18/100</f>
        <v>17.22</v>
      </c>
      <c r="I18" s="264">
        <v>18</v>
      </c>
      <c r="J18" s="259"/>
      <c r="K18" s="260">
        <v>18</v>
      </c>
      <c r="L18" s="261">
        <f t="shared" si="3"/>
        <v>5</v>
      </c>
      <c r="M18" s="263"/>
      <c r="N18" s="253"/>
      <c r="O18" s="263"/>
      <c r="P18" s="253"/>
      <c r="Q18" s="253"/>
      <c r="R18" s="253"/>
      <c r="S18" s="253"/>
      <c r="T18" s="253">
        <v>5</v>
      </c>
      <c r="U18" s="263"/>
      <c r="V18" s="253"/>
      <c r="W18" s="253"/>
      <c r="X18" s="253"/>
      <c r="Y18" s="261"/>
      <c r="Z18" s="253"/>
      <c r="AA18" s="244"/>
      <c r="AB18" s="154" t="s">
        <v>363</v>
      </c>
      <c r="AC18" s="225"/>
      <c r="AD18" s="225"/>
      <c r="AE18" s="225"/>
      <c r="AF18" s="225"/>
      <c r="AG18" s="225"/>
      <c r="AH18" s="225"/>
      <c r="AI18" s="225">
        <f>SUM(S119:S124)/$AA124*100</f>
        <v>8.333333333333332</v>
      </c>
      <c r="AJ18" s="225"/>
      <c r="AK18" s="225">
        <f>SUM(U119:U124)/$AA124*100</f>
        <v>38.88888888888889</v>
      </c>
      <c r="AL18" s="225">
        <f>SUM(V119:V124)/$AA124*100</f>
        <v>8.333333333333332</v>
      </c>
      <c r="AM18" s="225">
        <f>SUM(W119:W124)/$AA124*100</f>
        <v>44.44444444444444</v>
      </c>
      <c r="AN18" s="225"/>
      <c r="AO18" s="225"/>
      <c r="AP18" s="233"/>
      <c r="AQ18" s="239">
        <f t="shared" si="0"/>
        <v>100</v>
      </c>
      <c r="AS18" s="224" t="s">
        <v>363</v>
      </c>
      <c r="AT18" s="225"/>
      <c r="AU18" s="225"/>
      <c r="AV18" s="225"/>
      <c r="AW18" s="225"/>
      <c r="AX18" s="225"/>
      <c r="AY18" s="225">
        <f>AI18</f>
        <v>8.333333333333332</v>
      </c>
      <c r="AZ18" s="225"/>
      <c r="BA18" s="225">
        <f>AK18+AL18+AM18+AN18</f>
        <v>91.66666666666667</v>
      </c>
      <c r="BB18" s="225"/>
      <c r="BC18" s="239">
        <f t="shared" si="1"/>
        <v>100</v>
      </c>
      <c r="BE18" s="224" t="s">
        <v>363</v>
      </c>
      <c r="BF18" s="225"/>
      <c r="BG18" s="225">
        <f>AY18</f>
        <v>8.333333333333332</v>
      </c>
      <c r="BH18" s="225"/>
      <c r="BI18" s="225"/>
      <c r="BJ18" s="225"/>
      <c r="BK18" s="200"/>
      <c r="BL18" s="225">
        <f>BA18</f>
        <v>91.66666666666667</v>
      </c>
      <c r="BM18" s="233"/>
      <c r="BN18" s="215">
        <f t="shared" si="5"/>
        <v>100</v>
      </c>
      <c r="BO18" s="243">
        <f>AA124</f>
        <v>36</v>
      </c>
      <c r="BP18" s="243"/>
    </row>
    <row r="19" spans="1:68" ht="11.25">
      <c r="A19" s="253"/>
      <c r="B19" s="254"/>
      <c r="C19" s="254"/>
      <c r="D19" s="255" t="s">
        <v>544</v>
      </c>
      <c r="E19" s="256">
        <v>27</v>
      </c>
      <c r="F19" s="256">
        <v>31</v>
      </c>
      <c r="G19" s="255" t="s">
        <v>521</v>
      </c>
      <c r="H19" s="254">
        <f t="shared" si="11"/>
        <v>17.27</v>
      </c>
      <c r="I19" s="264">
        <v>1</v>
      </c>
      <c r="J19" s="259">
        <v>1</v>
      </c>
      <c r="K19" s="260"/>
      <c r="L19" s="261">
        <f t="shared" si="3"/>
        <v>4</v>
      </c>
      <c r="M19" s="262">
        <v>4</v>
      </c>
      <c r="N19" s="253"/>
      <c r="O19" s="263"/>
      <c r="P19" s="253"/>
      <c r="Q19" s="253"/>
      <c r="R19" s="253"/>
      <c r="S19" s="253"/>
      <c r="T19" s="253"/>
      <c r="U19" s="263"/>
      <c r="V19" s="253"/>
      <c r="W19" s="253"/>
      <c r="X19" s="253"/>
      <c r="Y19" s="253"/>
      <c r="Z19" s="253"/>
      <c r="AA19" s="244"/>
      <c r="AB19" s="154" t="s">
        <v>364</v>
      </c>
      <c r="AC19" s="225">
        <f>SUM(M125:M134)/$AA134*100</f>
        <v>62.825278810408925</v>
      </c>
      <c r="AD19" s="225"/>
      <c r="AE19" s="225">
        <f>SUM(O125:O134)/$AA134*100</f>
        <v>13.754646840148698</v>
      </c>
      <c r="AF19" s="225"/>
      <c r="AG19" s="225"/>
      <c r="AH19" s="225"/>
      <c r="AI19" s="225">
        <f>SUM(S125:S134)/$AA134*100</f>
        <v>0</v>
      </c>
      <c r="AJ19" s="225"/>
      <c r="AK19" s="225">
        <f>SUM(U125:U134)/$AA134*100</f>
        <v>23.42007434944238</v>
      </c>
      <c r="AL19" s="225"/>
      <c r="AM19" s="225"/>
      <c r="AN19" s="225"/>
      <c r="AO19" s="225"/>
      <c r="AP19" s="233"/>
      <c r="AQ19" s="239">
        <f t="shared" si="0"/>
        <v>100</v>
      </c>
      <c r="AS19" s="224" t="s">
        <v>364</v>
      </c>
      <c r="AT19" s="225">
        <f t="shared" si="10"/>
        <v>62.825278810408925</v>
      </c>
      <c r="AU19" s="225"/>
      <c r="AV19" s="225">
        <f>AE19</f>
        <v>13.754646840148698</v>
      </c>
      <c r="AW19" s="225"/>
      <c r="AX19" s="225"/>
      <c r="AY19" s="225">
        <f>AI19</f>
        <v>0</v>
      </c>
      <c r="AZ19" s="225"/>
      <c r="BA19" s="225">
        <f>AK19+AL19+AM19+AN19</f>
        <v>23.42007434944238</v>
      </c>
      <c r="BB19" s="225"/>
      <c r="BC19" s="239">
        <f t="shared" si="1"/>
        <v>100</v>
      </c>
      <c r="BE19" s="224" t="s">
        <v>364</v>
      </c>
      <c r="BF19" s="225">
        <f t="shared" si="4"/>
        <v>62.825278810408925</v>
      </c>
      <c r="BG19" s="225">
        <f>AY19</f>
        <v>0</v>
      </c>
      <c r="BH19" s="225"/>
      <c r="BI19" s="225">
        <f>AV19</f>
        <v>13.754646840148698</v>
      </c>
      <c r="BJ19" s="225"/>
      <c r="BK19" s="200"/>
      <c r="BL19" s="225">
        <f>BA19</f>
        <v>23.42007434944238</v>
      </c>
      <c r="BM19" s="233"/>
      <c r="BN19" s="215">
        <f t="shared" si="5"/>
        <v>100</v>
      </c>
      <c r="BO19" s="243">
        <f>AA134</f>
        <v>134.5</v>
      </c>
      <c r="BP19" s="243"/>
    </row>
    <row r="20" spans="1:68" ht="11.25">
      <c r="A20" s="253"/>
      <c r="B20" s="254"/>
      <c r="C20" s="254"/>
      <c r="D20" s="255" t="s">
        <v>545</v>
      </c>
      <c r="E20" s="256">
        <v>31</v>
      </c>
      <c r="F20" s="256">
        <v>34</v>
      </c>
      <c r="G20" s="255" t="s">
        <v>524</v>
      </c>
      <c r="H20" s="254">
        <f t="shared" si="11"/>
        <v>17.31</v>
      </c>
      <c r="I20" s="264">
        <v>2</v>
      </c>
      <c r="J20" s="259">
        <v>3</v>
      </c>
      <c r="K20" s="260"/>
      <c r="L20" s="261">
        <f t="shared" si="3"/>
        <v>3</v>
      </c>
      <c r="M20" s="263"/>
      <c r="N20" s="253"/>
      <c r="O20" s="262">
        <v>3</v>
      </c>
      <c r="P20" s="253"/>
      <c r="Q20" s="253"/>
      <c r="R20" s="253"/>
      <c r="S20" s="253"/>
      <c r="T20" s="253"/>
      <c r="U20" s="263"/>
      <c r="V20" s="253"/>
      <c r="W20" s="253"/>
      <c r="X20" s="253"/>
      <c r="Y20" s="253"/>
      <c r="Z20" s="253"/>
      <c r="AA20" s="244"/>
      <c r="AB20" s="154" t="s">
        <v>365</v>
      </c>
      <c r="AC20" s="225"/>
      <c r="AD20" s="225"/>
      <c r="AE20" s="225"/>
      <c r="AF20" s="225"/>
      <c r="AG20" s="225"/>
      <c r="AH20" s="225"/>
      <c r="AI20" s="225">
        <f>SUM(S135:S139)/$AA139*100</f>
        <v>87.5</v>
      </c>
      <c r="AJ20" s="225">
        <f>SUM(T135:T139)/$AA139*100</f>
        <v>12.5</v>
      </c>
      <c r="AK20" s="225"/>
      <c r="AL20" s="225"/>
      <c r="AM20" s="225"/>
      <c r="AN20" s="225"/>
      <c r="AO20" s="225"/>
      <c r="AP20" s="233"/>
      <c r="AQ20" s="239">
        <f t="shared" si="0"/>
        <v>100</v>
      </c>
      <c r="AS20" s="224" t="s">
        <v>365</v>
      </c>
      <c r="AT20" s="225"/>
      <c r="AU20" s="225"/>
      <c r="AV20" s="225"/>
      <c r="AW20" s="225"/>
      <c r="AX20" s="225"/>
      <c r="AY20" s="225">
        <f>AI20</f>
        <v>87.5</v>
      </c>
      <c r="AZ20" s="225">
        <f>AJ20</f>
        <v>12.5</v>
      </c>
      <c r="BA20" s="225"/>
      <c r="BB20" s="225"/>
      <c r="BC20" s="239">
        <f t="shared" si="1"/>
        <v>100</v>
      </c>
      <c r="BE20" s="224" t="s">
        <v>365</v>
      </c>
      <c r="BF20" s="225"/>
      <c r="BG20" s="225">
        <f>AY20</f>
        <v>87.5</v>
      </c>
      <c r="BH20" s="225"/>
      <c r="BI20" s="225"/>
      <c r="BJ20" s="225"/>
      <c r="BK20" s="225">
        <f>AZ20</f>
        <v>12.5</v>
      </c>
      <c r="BL20" s="225"/>
      <c r="BM20" s="233"/>
      <c r="BN20" s="215">
        <f t="shared" si="5"/>
        <v>100</v>
      </c>
      <c r="BO20" s="243">
        <v>48</v>
      </c>
      <c r="BP20" s="243"/>
    </row>
    <row r="21" spans="1:68" ht="11.25">
      <c r="A21" s="253"/>
      <c r="B21" s="254"/>
      <c r="C21" s="254"/>
      <c r="D21" s="255" t="s">
        <v>546</v>
      </c>
      <c r="E21" s="256">
        <v>34</v>
      </c>
      <c r="F21" s="256">
        <v>40</v>
      </c>
      <c r="G21" s="255" t="s">
        <v>525</v>
      </c>
      <c r="H21" s="254">
        <f t="shared" si="11"/>
        <v>17.34</v>
      </c>
      <c r="I21" s="264">
        <v>10</v>
      </c>
      <c r="J21" s="259"/>
      <c r="K21" s="260">
        <v>12</v>
      </c>
      <c r="L21" s="261">
        <f t="shared" si="3"/>
        <v>6</v>
      </c>
      <c r="M21" s="263"/>
      <c r="N21" s="253"/>
      <c r="O21" s="263"/>
      <c r="P21" s="253"/>
      <c r="Q21" s="253"/>
      <c r="R21" s="253"/>
      <c r="S21" s="253"/>
      <c r="T21" s="253"/>
      <c r="U21" s="262">
        <v>6</v>
      </c>
      <c r="V21" s="253"/>
      <c r="W21" s="253"/>
      <c r="X21" s="253"/>
      <c r="Y21" s="253"/>
      <c r="Z21" s="253"/>
      <c r="AA21" s="244"/>
      <c r="AB21" s="186" t="s">
        <v>365</v>
      </c>
      <c r="AC21" s="220">
        <f>SUM(M140:M144)/$AA144*100</f>
        <v>17.142857142857142</v>
      </c>
      <c r="AD21" s="220"/>
      <c r="AE21" s="220"/>
      <c r="AF21" s="220"/>
      <c r="AG21" s="220">
        <f>SUM(Q140:Q144)/$AA144*100</f>
        <v>82.85714285714286</v>
      </c>
      <c r="AH21" s="220"/>
      <c r="AI21" s="220"/>
      <c r="AJ21" s="220"/>
      <c r="AK21" s="220"/>
      <c r="AL21" s="220"/>
      <c r="AM21" s="220"/>
      <c r="AN21" s="220"/>
      <c r="AO21" s="220"/>
      <c r="AP21" s="235"/>
      <c r="AQ21" s="239">
        <f t="shared" si="0"/>
        <v>100</v>
      </c>
      <c r="AS21" s="232" t="s">
        <v>365</v>
      </c>
      <c r="AT21" s="220">
        <f t="shared" si="10"/>
        <v>17.142857142857142</v>
      </c>
      <c r="AU21" s="220"/>
      <c r="AV21" s="220"/>
      <c r="AW21" s="220"/>
      <c r="AX21" s="220">
        <f>AG21</f>
        <v>82.85714285714286</v>
      </c>
      <c r="AY21" s="220"/>
      <c r="AZ21" s="220"/>
      <c r="BA21" s="220"/>
      <c r="BB21" s="220"/>
      <c r="BC21" s="239">
        <f t="shared" si="1"/>
        <v>100</v>
      </c>
      <c r="BE21" s="232" t="s">
        <v>365</v>
      </c>
      <c r="BF21" s="220">
        <f t="shared" si="4"/>
        <v>100</v>
      </c>
      <c r="BG21" s="220"/>
      <c r="BH21" s="220"/>
      <c r="BI21" s="220"/>
      <c r="BJ21" s="220"/>
      <c r="BK21" s="181"/>
      <c r="BL21" s="220"/>
      <c r="BM21" s="235"/>
      <c r="BN21" s="215">
        <f t="shared" si="5"/>
        <v>100</v>
      </c>
      <c r="BO21" s="243">
        <f>AA144</f>
        <v>70</v>
      </c>
      <c r="BP21" s="243"/>
    </row>
    <row r="22" spans="1:68" ht="11.25">
      <c r="A22" s="253"/>
      <c r="B22" s="254"/>
      <c r="C22" s="254"/>
      <c r="D22" s="255" t="s">
        <v>547</v>
      </c>
      <c r="E22" s="256">
        <v>40</v>
      </c>
      <c r="F22" s="256">
        <v>47</v>
      </c>
      <c r="G22" s="255" t="s">
        <v>568</v>
      </c>
      <c r="H22" s="254">
        <f t="shared" si="11"/>
        <v>17.4</v>
      </c>
      <c r="I22" s="264">
        <v>1</v>
      </c>
      <c r="J22" s="259">
        <v>1</v>
      </c>
      <c r="K22" s="260"/>
      <c r="L22" s="261">
        <f t="shared" si="3"/>
        <v>7</v>
      </c>
      <c r="M22" s="262">
        <v>7</v>
      </c>
      <c r="N22" s="253"/>
      <c r="O22" s="263"/>
      <c r="P22" s="253"/>
      <c r="Q22" s="253"/>
      <c r="R22" s="253"/>
      <c r="S22" s="253"/>
      <c r="T22" s="253"/>
      <c r="U22" s="263"/>
      <c r="V22" s="253"/>
      <c r="W22" s="253"/>
      <c r="X22" s="253"/>
      <c r="Y22" s="253"/>
      <c r="Z22" s="253"/>
      <c r="AA22" s="244"/>
      <c r="AB22" s="188" t="s">
        <v>366</v>
      </c>
      <c r="AC22" s="220">
        <f>SUM(M145:M154)/$AA154*100</f>
        <v>12.790697674418606</v>
      </c>
      <c r="AD22" s="220"/>
      <c r="AE22" s="220"/>
      <c r="AF22" s="220"/>
      <c r="AG22" s="220">
        <f>SUM(Q145:Q154)/$AA154*100</f>
        <v>61.04651162790697</v>
      </c>
      <c r="AH22" s="220"/>
      <c r="AI22" s="220"/>
      <c r="AJ22" s="220"/>
      <c r="AK22" s="220"/>
      <c r="AL22" s="220"/>
      <c r="AM22" s="220">
        <f>SUM(W145:W154)/$AA154*100</f>
        <v>1.744186046511628</v>
      </c>
      <c r="AN22" s="220"/>
      <c r="AO22" s="220"/>
      <c r="AP22" s="235">
        <f>SUM(Z145:Z154)/$AA154*100</f>
        <v>24.418604651162788</v>
      </c>
      <c r="AQ22" s="239">
        <f t="shared" si="0"/>
        <v>100</v>
      </c>
      <c r="AS22" s="219" t="s">
        <v>366</v>
      </c>
      <c r="AT22" s="220">
        <f t="shared" si="10"/>
        <v>12.790697674418606</v>
      </c>
      <c r="AU22" s="220"/>
      <c r="AV22" s="220"/>
      <c r="AW22" s="220"/>
      <c r="AX22" s="220">
        <f>AG22</f>
        <v>61.04651162790697</v>
      </c>
      <c r="AY22" s="220"/>
      <c r="AZ22" s="220"/>
      <c r="BA22" s="220">
        <f>AK22+AL22+AM22+AN22</f>
        <v>1.744186046511628</v>
      </c>
      <c r="BB22" s="220">
        <f>AP22</f>
        <v>24.418604651162788</v>
      </c>
      <c r="BC22" s="239">
        <f>SUM(AT22:BB22)</f>
        <v>100</v>
      </c>
      <c r="BE22" s="219" t="s">
        <v>366</v>
      </c>
      <c r="BF22" s="220">
        <f t="shared" si="4"/>
        <v>73.83720930232558</v>
      </c>
      <c r="BG22" s="220"/>
      <c r="BH22" s="220"/>
      <c r="BI22" s="220"/>
      <c r="BJ22" s="220"/>
      <c r="BK22" s="181"/>
      <c r="BL22" s="220">
        <f>BA22</f>
        <v>1.744186046511628</v>
      </c>
      <c r="BM22" s="235">
        <f>BB22</f>
        <v>24.418604651162788</v>
      </c>
      <c r="BN22" s="215">
        <f t="shared" si="5"/>
        <v>100</v>
      </c>
      <c r="BO22" s="243">
        <f>AA154</f>
        <v>172</v>
      </c>
      <c r="BP22" s="243"/>
    </row>
    <row r="23" spans="1:68" ht="12" thickBot="1">
      <c r="A23" s="253"/>
      <c r="B23" s="254"/>
      <c r="C23" s="254"/>
      <c r="D23" s="255" t="s">
        <v>548</v>
      </c>
      <c r="E23" s="256">
        <v>47</v>
      </c>
      <c r="F23" s="256">
        <v>55</v>
      </c>
      <c r="G23" s="255" t="s">
        <v>569</v>
      </c>
      <c r="H23" s="254">
        <f t="shared" si="11"/>
        <v>17.47</v>
      </c>
      <c r="I23" s="264">
        <v>18</v>
      </c>
      <c r="J23" s="259">
        <v>1</v>
      </c>
      <c r="K23" s="260"/>
      <c r="L23" s="261">
        <f t="shared" si="3"/>
        <v>8</v>
      </c>
      <c r="M23" s="263">
        <v>8</v>
      </c>
      <c r="N23" s="253"/>
      <c r="O23" s="263"/>
      <c r="P23" s="253"/>
      <c r="Q23" s="253"/>
      <c r="R23" s="253"/>
      <c r="S23" s="253"/>
      <c r="T23" s="253"/>
      <c r="U23" s="263"/>
      <c r="V23" s="253"/>
      <c r="W23" s="253"/>
      <c r="X23" s="253"/>
      <c r="Y23" s="261"/>
      <c r="Z23" s="253"/>
      <c r="AA23" s="244"/>
      <c r="AB23" s="317" t="s">
        <v>367</v>
      </c>
      <c r="AC23" s="222"/>
      <c r="AD23" s="222"/>
      <c r="AE23" s="222"/>
      <c r="AF23" s="222"/>
      <c r="AG23" s="222">
        <f>SUM(Q155:Q160)/$AA160*100</f>
        <v>75.78125</v>
      </c>
      <c r="AH23" s="222"/>
      <c r="AI23" s="222"/>
      <c r="AJ23" s="222"/>
      <c r="AK23" s="222"/>
      <c r="AL23" s="222"/>
      <c r="AM23" s="222"/>
      <c r="AN23" s="222"/>
      <c r="AO23" s="222">
        <f>SUM(Y155:Y160)/$AA160*100</f>
        <v>15.625</v>
      </c>
      <c r="AP23" s="223">
        <f>SUM(Z155:Z160)/$AA160*100</f>
        <v>8.59375</v>
      </c>
      <c r="AQ23" s="240">
        <f t="shared" si="0"/>
        <v>100</v>
      </c>
      <c r="AS23" s="221" t="s">
        <v>367</v>
      </c>
      <c r="AT23" s="222">
        <f t="shared" si="10"/>
        <v>15.625</v>
      </c>
      <c r="AU23" s="222"/>
      <c r="AV23" s="222"/>
      <c r="AW23" s="222"/>
      <c r="AX23" s="222">
        <f>AG23</f>
        <v>75.78125</v>
      </c>
      <c r="AY23" s="222"/>
      <c r="AZ23" s="222"/>
      <c r="BA23" s="222"/>
      <c r="BB23" s="222">
        <f>AP23</f>
        <v>8.59375</v>
      </c>
      <c r="BC23" s="240">
        <f>SUM(AT23:BB23)</f>
        <v>100</v>
      </c>
      <c r="BE23" s="221" t="s">
        <v>367</v>
      </c>
      <c r="BF23" s="222">
        <f t="shared" si="4"/>
        <v>91.40625</v>
      </c>
      <c r="BG23" s="222"/>
      <c r="BH23" s="222"/>
      <c r="BI23" s="222"/>
      <c r="BJ23" s="222"/>
      <c r="BK23" s="234"/>
      <c r="BL23" s="222"/>
      <c r="BM23" s="223">
        <f>BB23</f>
        <v>8.59375</v>
      </c>
      <c r="BN23" s="215">
        <f t="shared" si="5"/>
        <v>100</v>
      </c>
      <c r="BO23" s="243">
        <v>128</v>
      </c>
      <c r="BP23" s="243"/>
    </row>
    <row r="24" spans="1:55" ht="11.25">
      <c r="A24" s="253"/>
      <c r="B24" s="254"/>
      <c r="C24" s="254"/>
      <c r="D24" s="255" t="s">
        <v>549</v>
      </c>
      <c r="E24" s="256">
        <v>55</v>
      </c>
      <c r="F24" s="256">
        <v>74</v>
      </c>
      <c r="G24" s="255" t="s">
        <v>570</v>
      </c>
      <c r="H24" s="254">
        <f t="shared" si="11"/>
        <v>17.55</v>
      </c>
      <c r="I24" s="264">
        <v>1</v>
      </c>
      <c r="J24" s="259">
        <v>1</v>
      </c>
      <c r="K24" s="260"/>
      <c r="L24" s="261">
        <f t="shared" si="3"/>
        <v>19</v>
      </c>
      <c r="M24" s="262">
        <v>19</v>
      </c>
      <c r="N24" s="253"/>
      <c r="O24" s="263"/>
      <c r="P24" s="253"/>
      <c r="Q24" s="253"/>
      <c r="R24" s="253"/>
      <c r="S24" s="253"/>
      <c r="T24" s="253"/>
      <c r="U24" s="263"/>
      <c r="V24" s="253"/>
      <c r="W24" s="253"/>
      <c r="X24" s="253"/>
      <c r="Y24" s="253"/>
      <c r="Z24" s="253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</row>
    <row r="25" spans="1:68" ht="11.25">
      <c r="A25" s="253"/>
      <c r="B25" s="254"/>
      <c r="C25" s="254"/>
      <c r="D25" s="255" t="s">
        <v>550</v>
      </c>
      <c r="E25" s="256">
        <v>74</v>
      </c>
      <c r="F25" s="256">
        <v>81.5</v>
      </c>
      <c r="G25" s="255" t="s">
        <v>571</v>
      </c>
      <c r="H25" s="254">
        <f t="shared" si="11"/>
        <v>17.74</v>
      </c>
      <c r="I25" s="264">
        <v>1</v>
      </c>
      <c r="J25" s="259">
        <v>1</v>
      </c>
      <c r="K25" s="260"/>
      <c r="L25" s="261">
        <f t="shared" si="3"/>
        <v>7.5</v>
      </c>
      <c r="M25" s="262">
        <v>7.5</v>
      </c>
      <c r="N25" s="253"/>
      <c r="O25" s="263"/>
      <c r="P25" s="253"/>
      <c r="Q25" s="253"/>
      <c r="R25" s="253"/>
      <c r="S25" s="253"/>
      <c r="T25" s="253"/>
      <c r="U25" s="263"/>
      <c r="V25" s="253"/>
      <c r="W25" s="253"/>
      <c r="X25" s="253"/>
      <c r="Y25" s="253"/>
      <c r="Z25" s="253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/>
      <c r="BO25" s="237"/>
      <c r="BP25" s="237"/>
    </row>
    <row r="26" spans="1:68" ht="11.25">
      <c r="A26" s="253"/>
      <c r="B26" s="254"/>
      <c r="C26" s="254"/>
      <c r="D26" s="255" t="s">
        <v>551</v>
      </c>
      <c r="E26" s="256">
        <v>81.5</v>
      </c>
      <c r="F26" s="256">
        <v>100</v>
      </c>
      <c r="G26" s="255" t="s">
        <v>572</v>
      </c>
      <c r="H26" s="254">
        <f t="shared" si="11"/>
        <v>17.815</v>
      </c>
      <c r="I26" s="264">
        <v>10</v>
      </c>
      <c r="J26" s="259"/>
      <c r="K26" s="260">
        <v>12</v>
      </c>
      <c r="L26" s="261">
        <f t="shared" si="3"/>
        <v>18.5</v>
      </c>
      <c r="M26" s="263"/>
      <c r="N26" s="253"/>
      <c r="O26" s="263"/>
      <c r="P26" s="253"/>
      <c r="Q26" s="253"/>
      <c r="R26" s="253"/>
      <c r="S26" s="253"/>
      <c r="T26" s="253"/>
      <c r="U26" s="262">
        <v>18.5</v>
      </c>
      <c r="V26" s="253"/>
      <c r="W26" s="253"/>
      <c r="X26" s="253"/>
      <c r="Y26" s="253"/>
      <c r="Z26" s="253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/>
      <c r="BO26" s="243"/>
      <c r="BP26" s="243"/>
    </row>
    <row r="27" spans="1:68" ht="11.25">
      <c r="A27" s="265"/>
      <c r="B27" s="266"/>
      <c r="C27" s="266"/>
      <c r="D27" s="267" t="s">
        <v>552</v>
      </c>
      <c r="E27" s="268">
        <v>100</v>
      </c>
      <c r="F27" s="268">
        <v>108</v>
      </c>
      <c r="G27" s="267" t="s">
        <v>573</v>
      </c>
      <c r="H27" s="278">
        <f t="shared" si="11"/>
        <v>18</v>
      </c>
      <c r="I27" s="270">
        <v>10</v>
      </c>
      <c r="J27" s="271"/>
      <c r="K27" s="272">
        <v>12</v>
      </c>
      <c r="L27" s="273">
        <f t="shared" si="3"/>
        <v>8</v>
      </c>
      <c r="M27" s="275"/>
      <c r="N27" s="265"/>
      <c r="O27" s="275"/>
      <c r="P27" s="265"/>
      <c r="Q27" s="265"/>
      <c r="R27" s="265"/>
      <c r="S27" s="265"/>
      <c r="T27" s="265"/>
      <c r="U27" s="274">
        <v>8</v>
      </c>
      <c r="V27" s="265"/>
      <c r="W27" s="265"/>
      <c r="X27" s="265"/>
      <c r="Y27" s="265"/>
      <c r="Z27" s="265"/>
      <c r="AA27" s="217">
        <f>F27</f>
        <v>108</v>
      </c>
      <c r="AB27" s="284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/>
      <c r="BO27" s="243"/>
      <c r="BP27" s="243"/>
    </row>
    <row r="28" spans="1:68" ht="11.25">
      <c r="A28" s="253" t="s">
        <v>254</v>
      </c>
      <c r="B28" s="254" t="s">
        <v>407</v>
      </c>
      <c r="C28" s="254">
        <v>1</v>
      </c>
      <c r="D28" s="255" t="s">
        <v>531</v>
      </c>
      <c r="E28" s="256">
        <v>0</v>
      </c>
      <c r="F28" s="256">
        <v>4</v>
      </c>
      <c r="G28" s="255">
        <v>1</v>
      </c>
      <c r="H28" s="254">
        <v>26.6</v>
      </c>
      <c r="I28" s="264">
        <v>1</v>
      </c>
      <c r="J28" s="259">
        <v>1</v>
      </c>
      <c r="K28" s="260"/>
      <c r="L28" s="261">
        <f t="shared" si="3"/>
        <v>4</v>
      </c>
      <c r="M28" s="262">
        <v>4</v>
      </c>
      <c r="N28" s="253"/>
      <c r="O28" s="263"/>
      <c r="P28" s="253"/>
      <c r="Q28" s="253"/>
      <c r="R28" s="253"/>
      <c r="S28" s="253"/>
      <c r="T28" s="253"/>
      <c r="U28" s="263"/>
      <c r="V28" s="253"/>
      <c r="W28" s="253"/>
      <c r="X28" s="253"/>
      <c r="Y28" s="253"/>
      <c r="Z28" s="253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/>
      <c r="BO28" s="243"/>
      <c r="BP28" s="243"/>
    </row>
    <row r="29" spans="1:68" ht="11.25">
      <c r="A29" s="253"/>
      <c r="B29" s="254"/>
      <c r="C29" s="254"/>
      <c r="D29" s="255" t="s">
        <v>408</v>
      </c>
      <c r="E29" s="256">
        <v>4</v>
      </c>
      <c r="F29" s="256">
        <v>9</v>
      </c>
      <c r="G29" s="255">
        <v>2</v>
      </c>
      <c r="H29" s="254">
        <f>H$28+E29/100</f>
        <v>26.64</v>
      </c>
      <c r="I29" s="264">
        <v>10</v>
      </c>
      <c r="J29" s="259"/>
      <c r="K29" s="260">
        <v>13</v>
      </c>
      <c r="L29" s="261">
        <f t="shared" si="3"/>
        <v>5</v>
      </c>
      <c r="M29" s="263"/>
      <c r="N29" s="253"/>
      <c r="O29" s="263"/>
      <c r="P29" s="253"/>
      <c r="Q29" s="253"/>
      <c r="R29" s="253"/>
      <c r="S29" s="253"/>
      <c r="T29" s="253"/>
      <c r="U29" s="263"/>
      <c r="V29" s="261">
        <v>5</v>
      </c>
      <c r="W29" s="253"/>
      <c r="X29" s="253"/>
      <c r="Y29" s="253"/>
      <c r="Z29" s="253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/>
      <c r="BO29" s="243"/>
      <c r="BP29" s="243"/>
    </row>
    <row r="30" spans="1:68" ht="11.25">
      <c r="A30" s="253"/>
      <c r="B30" s="254"/>
      <c r="C30" s="254"/>
      <c r="D30" s="255" t="s">
        <v>409</v>
      </c>
      <c r="E30" s="256">
        <v>9</v>
      </c>
      <c r="F30" s="256">
        <v>19</v>
      </c>
      <c r="G30" s="255" t="s">
        <v>417</v>
      </c>
      <c r="H30" s="254">
        <f aca="true" t="shared" si="12" ref="H30:H37">H$28+E30/100</f>
        <v>26.69</v>
      </c>
      <c r="I30" s="264">
        <v>2</v>
      </c>
      <c r="J30" s="259">
        <v>3</v>
      </c>
      <c r="K30" s="260"/>
      <c r="L30" s="261">
        <f t="shared" si="3"/>
        <v>10</v>
      </c>
      <c r="M30" s="263"/>
      <c r="N30" s="253"/>
      <c r="O30" s="262">
        <v>10</v>
      </c>
      <c r="P30" s="253"/>
      <c r="Q30" s="253"/>
      <c r="R30" s="253"/>
      <c r="S30" s="253"/>
      <c r="T30" s="253"/>
      <c r="U30" s="263"/>
      <c r="V30" s="253"/>
      <c r="W30" s="253"/>
      <c r="X30" s="253"/>
      <c r="Y30" s="253"/>
      <c r="Z30" s="253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/>
      <c r="BO30" s="243"/>
      <c r="BP30" s="243"/>
    </row>
    <row r="31" spans="1:68" ht="11.25">
      <c r="A31" s="253"/>
      <c r="B31" s="254"/>
      <c r="C31" s="254"/>
      <c r="D31" s="255" t="s">
        <v>410</v>
      </c>
      <c r="E31" s="256">
        <v>19</v>
      </c>
      <c r="F31" s="256">
        <v>26</v>
      </c>
      <c r="G31" s="255">
        <v>5</v>
      </c>
      <c r="H31" s="254">
        <f t="shared" si="12"/>
        <v>26.790000000000003</v>
      </c>
      <c r="I31" s="264">
        <v>10</v>
      </c>
      <c r="J31" s="259"/>
      <c r="K31" s="260">
        <v>12</v>
      </c>
      <c r="L31" s="261">
        <f t="shared" si="3"/>
        <v>7</v>
      </c>
      <c r="M31" s="263"/>
      <c r="N31" s="253"/>
      <c r="O31" s="263"/>
      <c r="P31" s="253"/>
      <c r="Q31" s="253"/>
      <c r="R31" s="253"/>
      <c r="S31" s="253"/>
      <c r="T31" s="253"/>
      <c r="U31" s="262">
        <v>7</v>
      </c>
      <c r="V31" s="253"/>
      <c r="W31" s="253"/>
      <c r="X31" s="253"/>
      <c r="Y31" s="253"/>
      <c r="Z31" s="253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/>
      <c r="BO31" s="243"/>
      <c r="BP31" s="243"/>
    </row>
    <row r="32" spans="1:68" ht="11.25">
      <c r="A32" s="253"/>
      <c r="B32" s="254"/>
      <c r="C32" s="254"/>
      <c r="D32" s="255" t="s">
        <v>411</v>
      </c>
      <c r="E32" s="256">
        <v>26</v>
      </c>
      <c r="F32" s="256">
        <v>33</v>
      </c>
      <c r="G32" s="255">
        <v>6</v>
      </c>
      <c r="H32" s="254">
        <f t="shared" si="12"/>
        <v>26.860000000000003</v>
      </c>
      <c r="I32" s="264">
        <v>1</v>
      </c>
      <c r="J32" s="259">
        <v>6</v>
      </c>
      <c r="K32" s="260"/>
      <c r="L32" s="261">
        <f t="shared" si="3"/>
        <v>7</v>
      </c>
      <c r="M32" s="262">
        <v>7</v>
      </c>
      <c r="N32" s="253"/>
      <c r="O32" s="263"/>
      <c r="P32" s="253"/>
      <c r="Q32" s="253"/>
      <c r="R32" s="253"/>
      <c r="S32" s="253"/>
      <c r="T32" s="253"/>
      <c r="U32" s="263"/>
      <c r="V32" s="253"/>
      <c r="W32" s="253"/>
      <c r="X32" s="253"/>
      <c r="Y32" s="253"/>
      <c r="Z32" s="253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/>
      <c r="BO32" s="243"/>
      <c r="BP32" s="243"/>
    </row>
    <row r="33" spans="1:68" ht="11.25">
      <c r="A33" s="253"/>
      <c r="B33" s="254"/>
      <c r="C33" s="254"/>
      <c r="D33" s="255" t="s">
        <v>412</v>
      </c>
      <c r="E33" s="256">
        <v>33</v>
      </c>
      <c r="F33" s="256">
        <v>48</v>
      </c>
      <c r="G33" s="255" t="s">
        <v>418</v>
      </c>
      <c r="H33" s="254">
        <f t="shared" si="12"/>
        <v>26.93</v>
      </c>
      <c r="I33" s="264">
        <v>1</v>
      </c>
      <c r="J33" s="259">
        <v>6</v>
      </c>
      <c r="K33" s="260"/>
      <c r="L33" s="261">
        <f t="shared" si="3"/>
        <v>15</v>
      </c>
      <c r="M33" s="262">
        <v>15</v>
      </c>
      <c r="N33" s="253"/>
      <c r="O33" s="263"/>
      <c r="P33" s="253"/>
      <c r="Q33" s="253"/>
      <c r="R33" s="253"/>
      <c r="S33" s="253"/>
      <c r="T33" s="253"/>
      <c r="U33" s="263"/>
      <c r="V33" s="253"/>
      <c r="W33" s="253"/>
      <c r="X33" s="253"/>
      <c r="Y33" s="253"/>
      <c r="Z33" s="253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/>
      <c r="BO33" s="243"/>
      <c r="BP33" s="243"/>
    </row>
    <row r="34" spans="1:68" ht="11.25">
      <c r="A34" s="253"/>
      <c r="B34" s="254"/>
      <c r="C34" s="254"/>
      <c r="D34" s="255" t="s">
        <v>413</v>
      </c>
      <c r="E34" s="256">
        <v>48</v>
      </c>
      <c r="F34" s="256">
        <v>56</v>
      </c>
      <c r="G34" s="255">
        <v>10</v>
      </c>
      <c r="H34" s="254">
        <f t="shared" si="12"/>
        <v>27.080000000000002</v>
      </c>
      <c r="I34" s="288">
        <v>1.5</v>
      </c>
      <c r="J34" s="259">
        <v>2</v>
      </c>
      <c r="K34" s="260"/>
      <c r="L34" s="261">
        <f t="shared" si="3"/>
        <v>8</v>
      </c>
      <c r="M34" s="263"/>
      <c r="N34" s="261">
        <v>8</v>
      </c>
      <c r="O34" s="263"/>
      <c r="P34" s="253"/>
      <c r="Q34" s="253"/>
      <c r="R34" s="253"/>
      <c r="S34" s="253"/>
      <c r="T34" s="253"/>
      <c r="U34" s="263"/>
      <c r="V34" s="253"/>
      <c r="W34" s="253"/>
      <c r="X34" s="253"/>
      <c r="Y34" s="253"/>
      <c r="Z34" s="253"/>
      <c r="AA34" s="217"/>
      <c r="AB34" s="284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/>
      <c r="BO34" s="243"/>
      <c r="BP34" s="243"/>
    </row>
    <row r="35" spans="1:68" ht="11.25">
      <c r="A35" s="253"/>
      <c r="B35" s="254"/>
      <c r="C35" s="254"/>
      <c r="D35" s="255" t="s">
        <v>414</v>
      </c>
      <c r="E35" s="256">
        <v>56</v>
      </c>
      <c r="F35" s="256">
        <v>63</v>
      </c>
      <c r="G35" s="255">
        <v>11</v>
      </c>
      <c r="H35" s="254">
        <f t="shared" si="12"/>
        <v>27.16</v>
      </c>
      <c r="I35" s="264">
        <v>1</v>
      </c>
      <c r="J35" s="259">
        <v>6</v>
      </c>
      <c r="K35" s="260"/>
      <c r="L35" s="261">
        <f t="shared" si="3"/>
        <v>7</v>
      </c>
      <c r="M35" s="263"/>
      <c r="N35" s="253"/>
      <c r="O35" s="263"/>
      <c r="P35" s="253"/>
      <c r="Q35" s="261">
        <v>7</v>
      </c>
      <c r="R35" s="253"/>
      <c r="S35" s="253"/>
      <c r="T35" s="253"/>
      <c r="U35" s="263"/>
      <c r="V35" s="253"/>
      <c r="W35" s="253"/>
      <c r="X35" s="253"/>
      <c r="Y35" s="253"/>
      <c r="Z35" s="253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/>
      <c r="BO35" s="237"/>
      <c r="BP35" s="237"/>
    </row>
    <row r="36" spans="1:55" ht="11.25">
      <c r="A36" s="253"/>
      <c r="B36" s="254"/>
      <c r="C36" s="254"/>
      <c r="D36" s="255" t="s">
        <v>415</v>
      </c>
      <c r="E36" s="256">
        <v>63</v>
      </c>
      <c r="F36" s="256">
        <v>68</v>
      </c>
      <c r="G36" s="255">
        <v>12</v>
      </c>
      <c r="H36" s="254">
        <f t="shared" si="12"/>
        <v>27.23</v>
      </c>
      <c r="I36" s="264">
        <v>10</v>
      </c>
      <c r="J36" s="259"/>
      <c r="K36" s="260">
        <v>14</v>
      </c>
      <c r="L36" s="261">
        <f t="shared" si="3"/>
        <v>5</v>
      </c>
      <c r="M36" s="263"/>
      <c r="N36" s="253"/>
      <c r="O36" s="263"/>
      <c r="P36" s="253"/>
      <c r="Q36" s="253"/>
      <c r="R36" s="253"/>
      <c r="S36" s="253"/>
      <c r="T36" s="253"/>
      <c r="U36" s="263"/>
      <c r="V36" s="253"/>
      <c r="W36" s="261">
        <v>5</v>
      </c>
      <c r="X36" s="253"/>
      <c r="Y36" s="253"/>
      <c r="Z36" s="253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</row>
    <row r="37" spans="1:55" ht="11.25">
      <c r="A37" s="265"/>
      <c r="B37" s="266"/>
      <c r="C37" s="266"/>
      <c r="D37" s="267" t="s">
        <v>416</v>
      </c>
      <c r="E37" s="268">
        <v>68</v>
      </c>
      <c r="F37" s="268">
        <v>74</v>
      </c>
      <c r="G37" s="267">
        <v>13</v>
      </c>
      <c r="H37" s="269">
        <f t="shared" si="12"/>
        <v>27.28</v>
      </c>
      <c r="I37" s="270">
        <v>10</v>
      </c>
      <c r="J37" s="271"/>
      <c r="K37" s="272">
        <v>12</v>
      </c>
      <c r="L37" s="273">
        <f t="shared" si="3"/>
        <v>6</v>
      </c>
      <c r="M37" s="275"/>
      <c r="N37" s="265"/>
      <c r="O37" s="275"/>
      <c r="P37" s="265"/>
      <c r="Q37" s="265"/>
      <c r="R37" s="265"/>
      <c r="S37" s="265"/>
      <c r="T37" s="265"/>
      <c r="U37" s="274">
        <v>6</v>
      </c>
      <c r="V37" s="265"/>
      <c r="W37" s="265"/>
      <c r="X37" s="265"/>
      <c r="Y37" s="265"/>
      <c r="Z37" s="265"/>
      <c r="AA37" s="217">
        <f>F37</f>
        <v>74</v>
      </c>
      <c r="AB37" s="284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</row>
    <row r="38" spans="1:55" ht="11.25">
      <c r="A38" s="253" t="s">
        <v>254</v>
      </c>
      <c r="B38" s="254" t="s">
        <v>419</v>
      </c>
      <c r="C38" s="254">
        <v>1</v>
      </c>
      <c r="D38" s="255" t="s">
        <v>531</v>
      </c>
      <c r="E38" s="256">
        <v>0</v>
      </c>
      <c r="F38" s="256">
        <v>4</v>
      </c>
      <c r="G38" s="255" t="s">
        <v>532</v>
      </c>
      <c r="H38" s="254">
        <v>27.7</v>
      </c>
      <c r="I38" s="264">
        <v>1.5</v>
      </c>
      <c r="J38" s="259">
        <v>7</v>
      </c>
      <c r="K38" s="260"/>
      <c r="L38" s="261">
        <f t="shared" si="3"/>
        <v>4</v>
      </c>
      <c r="M38" s="262"/>
      <c r="N38" s="253">
        <v>4</v>
      </c>
      <c r="O38" s="263"/>
      <c r="P38" s="253"/>
      <c r="Q38" s="253"/>
      <c r="R38" s="253"/>
      <c r="S38" s="253"/>
      <c r="T38" s="253"/>
      <c r="U38" s="263"/>
      <c r="V38" s="253"/>
      <c r="W38" s="253"/>
      <c r="X38" s="253"/>
      <c r="Y38" s="253"/>
      <c r="Z38" s="253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</row>
    <row r="39" spans="1:55" ht="11.25">
      <c r="A39" s="253"/>
      <c r="B39" s="254"/>
      <c r="C39" s="254"/>
      <c r="D39" s="255" t="s">
        <v>420</v>
      </c>
      <c r="E39" s="256">
        <v>4</v>
      </c>
      <c r="F39" s="256">
        <v>10</v>
      </c>
      <c r="G39" s="255" t="s">
        <v>533</v>
      </c>
      <c r="H39" s="254">
        <f>H$38+E39/100</f>
        <v>27.74</v>
      </c>
      <c r="I39" s="264">
        <v>10</v>
      </c>
      <c r="J39" s="259"/>
      <c r="K39" s="260">
        <v>13</v>
      </c>
      <c r="L39" s="261">
        <f t="shared" si="3"/>
        <v>6</v>
      </c>
      <c r="M39" s="263"/>
      <c r="N39" s="253"/>
      <c r="O39" s="263"/>
      <c r="P39" s="253"/>
      <c r="Q39" s="253"/>
      <c r="R39" s="253"/>
      <c r="S39" s="253"/>
      <c r="T39" s="253"/>
      <c r="U39" s="263"/>
      <c r="V39" s="261">
        <v>6</v>
      </c>
      <c r="W39" s="253"/>
      <c r="X39" s="253"/>
      <c r="Y39" s="253"/>
      <c r="Z39" s="253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</row>
    <row r="40" spans="1:55" ht="11.25">
      <c r="A40" s="253"/>
      <c r="B40" s="254"/>
      <c r="C40" s="254"/>
      <c r="D40" s="255" t="s">
        <v>421</v>
      </c>
      <c r="E40" s="256">
        <v>10</v>
      </c>
      <c r="F40" s="256">
        <v>30</v>
      </c>
      <c r="G40" s="255" t="s">
        <v>423</v>
      </c>
      <c r="H40" s="254">
        <f>H$38+E40/100</f>
        <v>27.8</v>
      </c>
      <c r="I40" s="264">
        <v>10</v>
      </c>
      <c r="J40" s="259"/>
      <c r="K40" s="260">
        <v>12</v>
      </c>
      <c r="L40" s="261">
        <f t="shared" si="3"/>
        <v>20</v>
      </c>
      <c r="M40" s="263"/>
      <c r="N40" s="253"/>
      <c r="O40" s="263"/>
      <c r="P40" s="253"/>
      <c r="Q40" s="253"/>
      <c r="R40" s="253"/>
      <c r="S40" s="253"/>
      <c r="T40" s="253"/>
      <c r="U40" s="262">
        <v>20</v>
      </c>
      <c r="V40" s="253"/>
      <c r="W40" s="253"/>
      <c r="X40" s="253"/>
      <c r="Y40" s="253"/>
      <c r="Z40" s="253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</row>
    <row r="41" spans="1:55" ht="11.25">
      <c r="A41" s="265"/>
      <c r="B41" s="266"/>
      <c r="C41" s="266"/>
      <c r="D41" s="267" t="s">
        <v>340</v>
      </c>
      <c r="E41" s="268">
        <v>30</v>
      </c>
      <c r="F41" s="268">
        <v>70</v>
      </c>
      <c r="G41" s="267" t="s">
        <v>424</v>
      </c>
      <c r="H41" s="269">
        <f>H$38+E41/100</f>
        <v>28</v>
      </c>
      <c r="I41" s="270">
        <v>1</v>
      </c>
      <c r="J41" s="271">
        <v>6</v>
      </c>
      <c r="K41" s="272"/>
      <c r="L41" s="273">
        <f t="shared" si="3"/>
        <v>40</v>
      </c>
      <c r="M41" s="275"/>
      <c r="N41" s="265"/>
      <c r="O41" s="275"/>
      <c r="P41" s="265"/>
      <c r="Q41" s="273">
        <v>40</v>
      </c>
      <c r="R41" s="265"/>
      <c r="S41" s="265"/>
      <c r="T41" s="265"/>
      <c r="U41" s="275"/>
      <c r="V41" s="265"/>
      <c r="W41" s="265"/>
      <c r="X41" s="265"/>
      <c r="Y41" s="265"/>
      <c r="Z41" s="265"/>
      <c r="AA41" s="217">
        <f>F41</f>
        <v>70</v>
      </c>
      <c r="AB41" s="284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</row>
    <row r="42" spans="1:55" ht="11.25">
      <c r="A42" s="253" t="s">
        <v>254</v>
      </c>
      <c r="B42" s="254" t="s">
        <v>16</v>
      </c>
      <c r="C42" s="254">
        <v>1</v>
      </c>
      <c r="D42" s="255" t="s">
        <v>17</v>
      </c>
      <c r="E42" s="256">
        <v>0</v>
      </c>
      <c r="F42" s="256">
        <v>8</v>
      </c>
      <c r="G42" s="255" t="s">
        <v>532</v>
      </c>
      <c r="H42" s="254">
        <v>32.2</v>
      </c>
      <c r="I42" s="264">
        <v>10</v>
      </c>
      <c r="J42" s="259"/>
      <c r="K42" s="260">
        <v>12</v>
      </c>
      <c r="L42" s="261">
        <f t="shared" si="3"/>
        <v>8</v>
      </c>
      <c r="M42" s="263"/>
      <c r="N42" s="253"/>
      <c r="O42" s="263"/>
      <c r="P42" s="253"/>
      <c r="Q42" s="253"/>
      <c r="R42" s="253"/>
      <c r="S42" s="253"/>
      <c r="T42" s="253"/>
      <c r="U42" s="262">
        <v>8</v>
      </c>
      <c r="V42" s="253"/>
      <c r="W42" s="253"/>
      <c r="X42" s="253"/>
      <c r="Y42" s="253"/>
      <c r="Z42" s="253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</row>
    <row r="43" spans="1:55" ht="11.25">
      <c r="A43" s="253"/>
      <c r="B43" s="254"/>
      <c r="C43" s="254"/>
      <c r="D43" s="255" t="s">
        <v>18</v>
      </c>
      <c r="E43" s="256">
        <v>8</v>
      </c>
      <c r="F43" s="256">
        <v>12</v>
      </c>
      <c r="G43" s="255" t="s">
        <v>533</v>
      </c>
      <c r="H43" s="254">
        <f>H$42+E43/100</f>
        <v>32.28</v>
      </c>
      <c r="I43" s="264">
        <v>2</v>
      </c>
      <c r="J43" s="259">
        <v>3</v>
      </c>
      <c r="K43" s="260"/>
      <c r="L43" s="261">
        <f t="shared" si="3"/>
        <v>4</v>
      </c>
      <c r="M43" s="263"/>
      <c r="N43" s="253"/>
      <c r="O43" s="262">
        <v>4</v>
      </c>
      <c r="P43" s="253"/>
      <c r="Q43" s="253"/>
      <c r="R43" s="253"/>
      <c r="S43" s="253"/>
      <c r="T43" s="253"/>
      <c r="U43" s="263"/>
      <c r="V43" s="253"/>
      <c r="W43" s="253"/>
      <c r="X43" s="253"/>
      <c r="Y43" s="253"/>
      <c r="Z43" s="253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</row>
    <row r="44" spans="1:55" ht="11.25">
      <c r="A44" s="253"/>
      <c r="B44" s="254"/>
      <c r="C44" s="254"/>
      <c r="D44" s="255" t="s">
        <v>441</v>
      </c>
      <c r="E44" s="256">
        <v>12</v>
      </c>
      <c r="F44" s="256">
        <v>27</v>
      </c>
      <c r="G44" s="255" t="s">
        <v>423</v>
      </c>
      <c r="H44" s="254">
        <f>H$42+E44/100</f>
        <v>32.32</v>
      </c>
      <c r="I44" s="264">
        <v>10</v>
      </c>
      <c r="J44" s="259"/>
      <c r="K44" s="260">
        <v>12</v>
      </c>
      <c r="L44" s="261">
        <f t="shared" si="3"/>
        <v>15</v>
      </c>
      <c r="M44" s="263"/>
      <c r="N44" s="253"/>
      <c r="O44" s="263"/>
      <c r="P44" s="253"/>
      <c r="Q44" s="253"/>
      <c r="R44" s="253"/>
      <c r="S44" s="253"/>
      <c r="T44" s="253"/>
      <c r="U44" s="262">
        <v>15</v>
      </c>
      <c r="V44" s="253"/>
      <c r="W44" s="253"/>
      <c r="X44" s="253"/>
      <c r="Y44" s="253"/>
      <c r="Z44" s="253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</row>
    <row r="45" spans="1:55" ht="11.25">
      <c r="A45" s="265"/>
      <c r="B45" s="266"/>
      <c r="C45" s="266"/>
      <c r="D45" s="267" t="s">
        <v>442</v>
      </c>
      <c r="E45" s="268">
        <v>27</v>
      </c>
      <c r="F45" s="268">
        <v>56</v>
      </c>
      <c r="G45" s="267" t="s">
        <v>539</v>
      </c>
      <c r="H45" s="269">
        <f>H$42+E45/100</f>
        <v>32.470000000000006</v>
      </c>
      <c r="I45" s="270">
        <v>1</v>
      </c>
      <c r="J45" s="271">
        <v>6</v>
      </c>
      <c r="K45" s="272"/>
      <c r="L45" s="273">
        <f t="shared" si="3"/>
        <v>29</v>
      </c>
      <c r="M45" s="275"/>
      <c r="N45" s="265"/>
      <c r="O45" s="275"/>
      <c r="P45" s="265"/>
      <c r="Q45" s="273">
        <v>29</v>
      </c>
      <c r="R45" s="265"/>
      <c r="S45" s="265"/>
      <c r="T45" s="265"/>
      <c r="U45" s="275"/>
      <c r="V45" s="265"/>
      <c r="W45" s="265"/>
      <c r="X45" s="265"/>
      <c r="Y45" s="265"/>
      <c r="Z45" s="265"/>
      <c r="AA45" s="217">
        <f>F45</f>
        <v>56</v>
      </c>
      <c r="AB45" s="284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</row>
    <row r="46" spans="1:55" ht="11.25">
      <c r="A46" s="253" t="s">
        <v>254</v>
      </c>
      <c r="B46" s="254" t="s">
        <v>505</v>
      </c>
      <c r="C46" s="254">
        <v>1</v>
      </c>
      <c r="D46" s="255" t="s">
        <v>538</v>
      </c>
      <c r="E46" s="256">
        <v>0</v>
      </c>
      <c r="F46" s="256">
        <v>6</v>
      </c>
      <c r="G46" s="255" t="s">
        <v>532</v>
      </c>
      <c r="H46" s="279">
        <v>36.2</v>
      </c>
      <c r="I46" s="258">
        <v>1</v>
      </c>
      <c r="J46" s="259">
        <v>1</v>
      </c>
      <c r="K46" s="260"/>
      <c r="L46" s="261">
        <f t="shared" si="3"/>
        <v>6</v>
      </c>
      <c r="M46" s="262">
        <v>6</v>
      </c>
      <c r="N46" s="253"/>
      <c r="O46" s="263"/>
      <c r="P46" s="253"/>
      <c r="Q46" s="253"/>
      <c r="R46" s="253"/>
      <c r="S46" s="253"/>
      <c r="T46" s="253"/>
      <c r="U46" s="263"/>
      <c r="V46" s="253"/>
      <c r="W46" s="253"/>
      <c r="X46" s="253"/>
      <c r="Y46" s="253"/>
      <c r="Z46" s="253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</row>
    <row r="47" spans="1:55" ht="11.25">
      <c r="A47" s="253"/>
      <c r="B47" s="254"/>
      <c r="C47" s="254"/>
      <c r="D47" s="255" t="s">
        <v>424</v>
      </c>
      <c r="E47" s="256">
        <v>6</v>
      </c>
      <c r="F47" s="256">
        <v>11</v>
      </c>
      <c r="G47" s="255" t="s">
        <v>533</v>
      </c>
      <c r="H47" s="279">
        <f>H$46+E47/100</f>
        <v>36.260000000000005</v>
      </c>
      <c r="I47" s="258">
        <v>1</v>
      </c>
      <c r="J47" s="259">
        <v>1</v>
      </c>
      <c r="K47" s="260"/>
      <c r="L47" s="261">
        <f t="shared" si="3"/>
        <v>5</v>
      </c>
      <c r="M47" s="262">
        <v>5</v>
      </c>
      <c r="N47" s="253"/>
      <c r="O47" s="263"/>
      <c r="P47" s="253"/>
      <c r="Q47" s="253"/>
      <c r="R47" s="253"/>
      <c r="S47" s="253"/>
      <c r="T47" s="253"/>
      <c r="U47" s="263"/>
      <c r="V47" s="253"/>
      <c r="W47" s="253"/>
      <c r="X47" s="253"/>
      <c r="Y47" s="253"/>
      <c r="Z47" s="253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</row>
    <row r="48" spans="1:55" ht="11.25">
      <c r="A48" s="253"/>
      <c r="B48" s="254"/>
      <c r="C48" s="254"/>
      <c r="D48" s="255" t="s">
        <v>506</v>
      </c>
      <c r="E48" s="256">
        <v>11</v>
      </c>
      <c r="F48" s="256">
        <v>15</v>
      </c>
      <c r="G48" s="255" t="s">
        <v>519</v>
      </c>
      <c r="H48" s="279">
        <f aca="true" t="shared" si="13" ref="H48:H53">H$46+E48/100</f>
        <v>36.31</v>
      </c>
      <c r="I48" s="258" t="s">
        <v>437</v>
      </c>
      <c r="J48" s="280" t="s">
        <v>532</v>
      </c>
      <c r="K48" s="260"/>
      <c r="L48" s="261">
        <f t="shared" si="3"/>
        <v>4</v>
      </c>
      <c r="M48" s="262">
        <v>4</v>
      </c>
      <c r="N48" s="253"/>
      <c r="O48" s="263"/>
      <c r="P48" s="253"/>
      <c r="Q48" s="253"/>
      <c r="R48" s="253"/>
      <c r="S48" s="253"/>
      <c r="T48" s="253"/>
      <c r="U48" s="263"/>
      <c r="V48" s="253"/>
      <c r="W48" s="253"/>
      <c r="X48" s="253"/>
      <c r="Y48" s="253"/>
      <c r="Z48" s="253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</row>
    <row r="49" spans="1:55" ht="11.25">
      <c r="A49" s="253"/>
      <c r="B49" s="254"/>
      <c r="C49" s="254"/>
      <c r="D49" s="255" t="s">
        <v>220</v>
      </c>
      <c r="E49" s="256">
        <v>15</v>
      </c>
      <c r="F49" s="256">
        <v>32</v>
      </c>
      <c r="G49" s="255" t="s">
        <v>225</v>
      </c>
      <c r="H49" s="279">
        <f t="shared" si="13"/>
        <v>36.35</v>
      </c>
      <c r="I49" s="258">
        <v>1</v>
      </c>
      <c r="J49" s="259">
        <v>1</v>
      </c>
      <c r="K49" s="260"/>
      <c r="L49" s="261">
        <f t="shared" si="3"/>
        <v>17</v>
      </c>
      <c r="M49" s="262">
        <v>17</v>
      </c>
      <c r="N49" s="253"/>
      <c r="O49" s="263"/>
      <c r="P49" s="253"/>
      <c r="Q49" s="253"/>
      <c r="R49" s="253"/>
      <c r="S49" s="253"/>
      <c r="T49" s="253"/>
      <c r="U49" s="263"/>
      <c r="V49" s="253"/>
      <c r="W49" s="253"/>
      <c r="X49" s="253"/>
      <c r="Y49" s="253"/>
      <c r="Z49" s="253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</row>
    <row r="50" spans="1:55" ht="11.25">
      <c r="A50" s="253"/>
      <c r="B50" s="254"/>
      <c r="C50" s="254"/>
      <c r="D50" s="255" t="s">
        <v>221</v>
      </c>
      <c r="E50" s="256">
        <v>32</v>
      </c>
      <c r="F50" s="256">
        <v>48</v>
      </c>
      <c r="G50" s="255" t="s">
        <v>317</v>
      </c>
      <c r="H50" s="279">
        <f t="shared" si="13"/>
        <v>36.52</v>
      </c>
      <c r="I50" s="258"/>
      <c r="J50" s="259"/>
      <c r="K50" s="260"/>
      <c r="L50" s="261">
        <f t="shared" si="3"/>
        <v>16</v>
      </c>
      <c r="M50" s="262">
        <v>16</v>
      </c>
      <c r="N50" s="253"/>
      <c r="O50" s="263"/>
      <c r="P50" s="253"/>
      <c r="Q50" s="253"/>
      <c r="R50" s="253"/>
      <c r="S50" s="253"/>
      <c r="T50" s="253"/>
      <c r="U50" s="263"/>
      <c r="V50" s="253"/>
      <c r="W50" s="253"/>
      <c r="X50" s="253"/>
      <c r="Y50" s="253"/>
      <c r="Z50" s="253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</row>
    <row r="51" spans="1:55" ht="11.25">
      <c r="A51" s="253"/>
      <c r="B51" s="254"/>
      <c r="C51" s="254"/>
      <c r="D51" s="255" t="s">
        <v>222</v>
      </c>
      <c r="E51" s="256">
        <v>48</v>
      </c>
      <c r="F51" s="256">
        <v>88</v>
      </c>
      <c r="G51" s="255" t="s">
        <v>226</v>
      </c>
      <c r="H51" s="279">
        <f t="shared" si="13"/>
        <v>36.68</v>
      </c>
      <c r="I51" s="258">
        <v>1</v>
      </c>
      <c r="J51" s="259">
        <v>1</v>
      </c>
      <c r="K51" s="260"/>
      <c r="L51" s="261">
        <f t="shared" si="3"/>
        <v>40</v>
      </c>
      <c r="M51" s="262">
        <v>40</v>
      </c>
      <c r="N51" s="253"/>
      <c r="O51" s="263"/>
      <c r="P51" s="253"/>
      <c r="Q51" s="253"/>
      <c r="R51" s="253"/>
      <c r="S51" s="253"/>
      <c r="T51" s="253"/>
      <c r="U51" s="263"/>
      <c r="V51" s="253"/>
      <c r="W51" s="253"/>
      <c r="X51" s="253"/>
      <c r="Y51" s="253"/>
      <c r="Z51" s="253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</row>
    <row r="52" spans="1:55" ht="11.25">
      <c r="A52" s="253"/>
      <c r="B52" s="254"/>
      <c r="C52" s="254"/>
      <c r="D52" s="255" t="s">
        <v>223</v>
      </c>
      <c r="E52" s="256">
        <v>88</v>
      </c>
      <c r="F52" s="256">
        <v>92</v>
      </c>
      <c r="G52" s="255" t="s">
        <v>227</v>
      </c>
      <c r="H52" s="279">
        <f t="shared" si="13"/>
        <v>37.080000000000005</v>
      </c>
      <c r="I52" s="258">
        <v>1</v>
      </c>
      <c r="J52" s="259">
        <v>1</v>
      </c>
      <c r="K52" s="260"/>
      <c r="L52" s="261">
        <f t="shared" si="3"/>
        <v>4</v>
      </c>
      <c r="M52" s="262">
        <v>4</v>
      </c>
      <c r="N52" s="253"/>
      <c r="O52" s="263"/>
      <c r="P52" s="253"/>
      <c r="Q52" s="253"/>
      <c r="R52" s="253"/>
      <c r="S52" s="253"/>
      <c r="T52" s="253"/>
      <c r="U52" s="263"/>
      <c r="V52" s="253"/>
      <c r="W52" s="253"/>
      <c r="X52" s="253"/>
      <c r="Y52" s="253"/>
      <c r="Z52" s="253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</row>
    <row r="53" spans="1:55" ht="11.25">
      <c r="A53" s="265"/>
      <c r="B53" s="266"/>
      <c r="C53" s="266"/>
      <c r="D53" s="267" t="s">
        <v>224</v>
      </c>
      <c r="E53" s="268">
        <v>92</v>
      </c>
      <c r="F53" s="268">
        <v>96</v>
      </c>
      <c r="G53" s="267" t="s">
        <v>228</v>
      </c>
      <c r="H53" s="278">
        <f t="shared" si="13"/>
        <v>37.120000000000005</v>
      </c>
      <c r="I53" s="270">
        <v>1</v>
      </c>
      <c r="J53" s="271">
        <v>1</v>
      </c>
      <c r="K53" s="272"/>
      <c r="L53" s="273">
        <f t="shared" si="3"/>
        <v>4</v>
      </c>
      <c r="M53" s="274">
        <v>4</v>
      </c>
      <c r="N53" s="265"/>
      <c r="O53" s="275"/>
      <c r="P53" s="265"/>
      <c r="Q53" s="265"/>
      <c r="R53" s="265"/>
      <c r="S53" s="265"/>
      <c r="T53" s="265"/>
      <c r="U53" s="275"/>
      <c r="V53" s="265"/>
      <c r="W53" s="265"/>
      <c r="X53" s="265"/>
      <c r="Y53" s="265"/>
      <c r="Z53" s="265"/>
      <c r="AA53" s="217">
        <f>F53</f>
        <v>96</v>
      </c>
      <c r="AB53" s="284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</row>
    <row r="54" spans="1:55" ht="11.25">
      <c r="A54" s="253" t="s">
        <v>254</v>
      </c>
      <c r="B54" s="254" t="s">
        <v>231</v>
      </c>
      <c r="C54" s="254">
        <v>1</v>
      </c>
      <c r="D54" s="255" t="s">
        <v>232</v>
      </c>
      <c r="E54" s="256">
        <v>0</v>
      </c>
      <c r="F54" s="256">
        <v>3</v>
      </c>
      <c r="G54" s="255" t="s">
        <v>532</v>
      </c>
      <c r="H54" s="276">
        <v>40.7</v>
      </c>
      <c r="I54" s="264" t="s">
        <v>244</v>
      </c>
      <c r="J54" s="280"/>
      <c r="K54" s="260">
        <v>12</v>
      </c>
      <c r="L54" s="261">
        <f t="shared" si="3"/>
        <v>3</v>
      </c>
      <c r="M54" s="263"/>
      <c r="N54" s="253"/>
      <c r="O54" s="263"/>
      <c r="P54" s="253"/>
      <c r="Q54" s="253"/>
      <c r="R54" s="253"/>
      <c r="S54" s="253"/>
      <c r="T54" s="253"/>
      <c r="U54" s="262">
        <v>3</v>
      </c>
      <c r="V54" s="253"/>
      <c r="W54" s="253"/>
      <c r="X54" s="253"/>
      <c r="Y54" s="253"/>
      <c r="Z54" s="253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</row>
    <row r="55" spans="1:55" ht="11.25">
      <c r="A55" s="253"/>
      <c r="B55" s="254"/>
      <c r="C55" s="254"/>
      <c r="D55" s="255" t="s">
        <v>233</v>
      </c>
      <c r="E55" s="256">
        <v>3</v>
      </c>
      <c r="F55" s="256">
        <v>22</v>
      </c>
      <c r="G55" s="255" t="s">
        <v>241</v>
      </c>
      <c r="H55" s="279">
        <f>H$54+E55/100</f>
        <v>40.730000000000004</v>
      </c>
      <c r="I55" s="264">
        <v>16</v>
      </c>
      <c r="J55" s="259"/>
      <c r="K55" s="260">
        <v>15</v>
      </c>
      <c r="L55" s="261">
        <f t="shared" si="3"/>
        <v>19</v>
      </c>
      <c r="M55" s="263"/>
      <c r="N55" s="253"/>
      <c r="O55" s="263"/>
      <c r="P55" s="253"/>
      <c r="Q55" s="253"/>
      <c r="R55" s="253"/>
      <c r="S55" s="253"/>
      <c r="T55" s="253"/>
      <c r="U55" s="263"/>
      <c r="V55" s="253"/>
      <c r="W55" s="253"/>
      <c r="X55" s="261">
        <v>19</v>
      </c>
      <c r="Y55" s="253"/>
      <c r="Z55" s="253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</row>
    <row r="56" spans="1:55" ht="11.25">
      <c r="A56" s="253"/>
      <c r="B56" s="254"/>
      <c r="C56" s="254"/>
      <c r="D56" s="255" t="s">
        <v>234</v>
      </c>
      <c r="E56" s="256">
        <v>22</v>
      </c>
      <c r="F56" s="256">
        <v>26</v>
      </c>
      <c r="G56" s="255" t="s">
        <v>317</v>
      </c>
      <c r="H56" s="279">
        <f aca="true" t="shared" si="14" ref="H56:H62">H$54+E56/100</f>
        <v>40.92</v>
      </c>
      <c r="I56" s="264" t="s">
        <v>244</v>
      </c>
      <c r="J56" s="280"/>
      <c r="K56" s="260">
        <v>12</v>
      </c>
      <c r="L56" s="261">
        <f t="shared" si="3"/>
        <v>4</v>
      </c>
      <c r="M56" s="263"/>
      <c r="N56" s="253"/>
      <c r="O56" s="263"/>
      <c r="P56" s="253"/>
      <c r="Q56" s="253"/>
      <c r="R56" s="253"/>
      <c r="S56" s="253"/>
      <c r="T56" s="253"/>
      <c r="U56" s="262">
        <v>4</v>
      </c>
      <c r="V56" s="253"/>
      <c r="W56" s="253"/>
      <c r="X56" s="253"/>
      <c r="Y56" s="253"/>
      <c r="Z56" s="253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</row>
    <row r="57" spans="1:55" ht="11.25">
      <c r="A57" s="253"/>
      <c r="B57" s="254"/>
      <c r="C57" s="254"/>
      <c r="D57" s="255" t="s">
        <v>235</v>
      </c>
      <c r="E57" s="256">
        <v>26</v>
      </c>
      <c r="F57" s="256">
        <v>34</v>
      </c>
      <c r="G57" s="255" t="s">
        <v>521</v>
      </c>
      <c r="H57" s="279">
        <f t="shared" si="14"/>
        <v>40.96</v>
      </c>
      <c r="I57" s="264">
        <v>1</v>
      </c>
      <c r="J57" s="259">
        <v>1</v>
      </c>
      <c r="K57" s="260"/>
      <c r="L57" s="261">
        <f t="shared" si="3"/>
        <v>8</v>
      </c>
      <c r="M57" s="262">
        <v>8</v>
      </c>
      <c r="N57" s="253"/>
      <c r="O57" s="263"/>
      <c r="P57" s="253"/>
      <c r="Q57" s="253"/>
      <c r="R57" s="253"/>
      <c r="S57" s="253"/>
      <c r="T57" s="253"/>
      <c r="U57" s="263"/>
      <c r="V57" s="253"/>
      <c r="W57" s="253"/>
      <c r="X57" s="253"/>
      <c r="Y57" s="253"/>
      <c r="Z57" s="253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</row>
    <row r="58" spans="1:55" ht="11.25">
      <c r="A58" s="253"/>
      <c r="B58" s="254"/>
      <c r="C58" s="254"/>
      <c r="D58" s="255" t="s">
        <v>236</v>
      </c>
      <c r="E58" s="256">
        <v>34</v>
      </c>
      <c r="F58" s="256">
        <v>38</v>
      </c>
      <c r="G58" s="255" t="s">
        <v>524</v>
      </c>
      <c r="H58" s="279">
        <f t="shared" si="14"/>
        <v>41.040000000000006</v>
      </c>
      <c r="I58" s="264">
        <v>10</v>
      </c>
      <c r="J58" s="259"/>
      <c r="K58" s="260">
        <v>14</v>
      </c>
      <c r="L58" s="261">
        <f t="shared" si="3"/>
        <v>4</v>
      </c>
      <c r="M58" s="263"/>
      <c r="N58" s="253"/>
      <c r="O58" s="263"/>
      <c r="P58" s="253"/>
      <c r="Q58" s="253"/>
      <c r="R58" s="253"/>
      <c r="S58" s="253"/>
      <c r="T58" s="253"/>
      <c r="U58" s="263"/>
      <c r="V58" s="253"/>
      <c r="W58" s="261">
        <v>4</v>
      </c>
      <c r="X58" s="253"/>
      <c r="Y58" s="253"/>
      <c r="Z58" s="253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</row>
    <row r="59" spans="1:55" ht="11.25">
      <c r="A59" s="253"/>
      <c r="B59" s="254"/>
      <c r="C59" s="254"/>
      <c r="D59" s="255" t="s">
        <v>237</v>
      </c>
      <c r="E59" s="256">
        <v>38</v>
      </c>
      <c r="F59" s="256">
        <v>46</v>
      </c>
      <c r="G59" s="255" t="s">
        <v>525</v>
      </c>
      <c r="H59" s="279">
        <f t="shared" si="14"/>
        <v>41.080000000000005</v>
      </c>
      <c r="I59" s="264">
        <v>16</v>
      </c>
      <c r="J59" s="259"/>
      <c r="K59" s="260">
        <v>15</v>
      </c>
      <c r="L59" s="261">
        <f t="shared" si="3"/>
        <v>8</v>
      </c>
      <c r="M59" s="263"/>
      <c r="N59" s="253"/>
      <c r="O59" s="263"/>
      <c r="P59" s="253"/>
      <c r="Q59" s="253"/>
      <c r="R59" s="253"/>
      <c r="S59" s="253"/>
      <c r="T59" s="253"/>
      <c r="U59" s="263"/>
      <c r="V59" s="253"/>
      <c r="W59" s="253"/>
      <c r="X59" s="261">
        <v>8</v>
      </c>
      <c r="Y59" s="253"/>
      <c r="Z59" s="253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</row>
    <row r="60" spans="1:55" ht="11.25">
      <c r="A60" s="253"/>
      <c r="B60" s="254"/>
      <c r="C60" s="254"/>
      <c r="D60" s="255" t="s">
        <v>238</v>
      </c>
      <c r="E60" s="256">
        <v>46</v>
      </c>
      <c r="F60" s="256">
        <v>61.5</v>
      </c>
      <c r="G60" s="255" t="s">
        <v>242</v>
      </c>
      <c r="H60" s="279">
        <f t="shared" si="14"/>
        <v>41.160000000000004</v>
      </c>
      <c r="I60" s="264">
        <v>1</v>
      </c>
      <c r="J60" s="259">
        <v>1</v>
      </c>
      <c r="K60" s="260"/>
      <c r="L60" s="261">
        <f t="shared" si="3"/>
        <v>15.5</v>
      </c>
      <c r="M60" s="262">
        <v>15.5</v>
      </c>
      <c r="N60" s="253"/>
      <c r="O60" s="263"/>
      <c r="P60" s="253"/>
      <c r="Q60" s="253"/>
      <c r="R60" s="253"/>
      <c r="S60" s="253"/>
      <c r="T60" s="253"/>
      <c r="U60" s="263"/>
      <c r="V60" s="253"/>
      <c r="W60" s="253"/>
      <c r="X60" s="253"/>
      <c r="Y60" s="253"/>
      <c r="Z60" s="253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</row>
    <row r="61" spans="1:55" ht="11.25">
      <c r="A61" s="253"/>
      <c r="B61" s="254"/>
      <c r="C61" s="254"/>
      <c r="D61" s="255" t="s">
        <v>239</v>
      </c>
      <c r="E61" s="256">
        <v>61.5</v>
      </c>
      <c r="F61" s="256">
        <v>65</v>
      </c>
      <c r="G61" s="255" t="s">
        <v>227</v>
      </c>
      <c r="H61" s="279">
        <f t="shared" si="14"/>
        <v>41.315000000000005</v>
      </c>
      <c r="I61" s="264">
        <v>10</v>
      </c>
      <c r="J61" s="259"/>
      <c r="K61" s="260">
        <v>14</v>
      </c>
      <c r="L61" s="261">
        <f t="shared" si="3"/>
        <v>3.5</v>
      </c>
      <c r="M61" s="263"/>
      <c r="N61" s="253"/>
      <c r="O61" s="263"/>
      <c r="P61" s="253"/>
      <c r="Q61" s="253"/>
      <c r="R61" s="253"/>
      <c r="S61" s="253"/>
      <c r="T61" s="253"/>
      <c r="U61" s="263"/>
      <c r="V61" s="253"/>
      <c r="W61" s="261">
        <v>3.5</v>
      </c>
      <c r="X61" s="253"/>
      <c r="Y61" s="253"/>
      <c r="Z61" s="253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</row>
    <row r="62" spans="1:55" ht="11.25">
      <c r="A62" s="265"/>
      <c r="B62" s="266"/>
      <c r="C62" s="266"/>
      <c r="D62" s="267" t="s">
        <v>240</v>
      </c>
      <c r="E62" s="268">
        <v>65</v>
      </c>
      <c r="F62" s="268">
        <v>88</v>
      </c>
      <c r="G62" s="267" t="s">
        <v>243</v>
      </c>
      <c r="H62" s="278">
        <f t="shared" si="14"/>
        <v>41.35</v>
      </c>
      <c r="I62" s="270">
        <v>1</v>
      </c>
      <c r="J62" s="271">
        <v>6</v>
      </c>
      <c r="K62" s="272"/>
      <c r="L62" s="273">
        <f t="shared" si="3"/>
        <v>23</v>
      </c>
      <c r="M62" s="275"/>
      <c r="N62" s="265"/>
      <c r="O62" s="275"/>
      <c r="P62" s="265"/>
      <c r="Q62" s="273">
        <v>23</v>
      </c>
      <c r="R62" s="265"/>
      <c r="S62" s="265"/>
      <c r="T62" s="265"/>
      <c r="U62" s="275"/>
      <c r="V62" s="265"/>
      <c r="W62" s="265"/>
      <c r="X62" s="265"/>
      <c r="Y62" s="265"/>
      <c r="Z62" s="265"/>
      <c r="AA62" s="217">
        <f>F62</f>
        <v>88</v>
      </c>
      <c r="AB62" s="284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</row>
    <row r="63" spans="1:55" ht="11.25">
      <c r="A63" s="122" t="s">
        <v>254</v>
      </c>
      <c r="B63" s="123" t="s">
        <v>106</v>
      </c>
      <c r="C63" s="123">
        <v>1</v>
      </c>
      <c r="D63" s="124" t="s">
        <v>538</v>
      </c>
      <c r="E63" s="125">
        <v>0</v>
      </c>
      <c r="F63" s="125">
        <v>6</v>
      </c>
      <c r="G63" s="124" t="s">
        <v>532</v>
      </c>
      <c r="H63" s="142">
        <v>45.7</v>
      </c>
      <c r="I63" s="131" t="s">
        <v>79</v>
      </c>
      <c r="J63" s="159" t="s">
        <v>519</v>
      </c>
      <c r="K63" s="127"/>
      <c r="L63" s="128">
        <f t="shared" si="3"/>
        <v>6</v>
      </c>
      <c r="M63" s="130"/>
      <c r="N63" s="122"/>
      <c r="O63" s="129">
        <v>6</v>
      </c>
      <c r="P63" s="122"/>
      <c r="Q63" s="122"/>
      <c r="R63" s="122"/>
      <c r="S63" s="122"/>
      <c r="T63" s="122"/>
      <c r="U63" s="130"/>
      <c r="V63" s="122"/>
      <c r="W63" s="122"/>
      <c r="X63" s="122"/>
      <c r="Y63" s="122"/>
      <c r="Z63" s="122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</row>
    <row r="64" spans="1:55" ht="11.25">
      <c r="A64" s="122"/>
      <c r="B64" s="123"/>
      <c r="C64" s="123"/>
      <c r="D64" s="124" t="s">
        <v>474</v>
      </c>
      <c r="E64" s="125">
        <v>6</v>
      </c>
      <c r="F64" s="125">
        <v>10</v>
      </c>
      <c r="G64" s="124" t="s">
        <v>533</v>
      </c>
      <c r="H64" s="160">
        <f>H$63+E64/100</f>
        <v>45.760000000000005</v>
      </c>
      <c r="I64" s="131">
        <v>17</v>
      </c>
      <c r="J64" s="126"/>
      <c r="K64" s="127"/>
      <c r="L64" s="128">
        <f t="shared" si="3"/>
        <v>4</v>
      </c>
      <c r="M64" s="130"/>
      <c r="N64" s="122"/>
      <c r="O64" s="130"/>
      <c r="P64" s="122"/>
      <c r="Q64" s="122"/>
      <c r="R64" s="122"/>
      <c r="S64" s="122"/>
      <c r="T64" s="122"/>
      <c r="U64" s="130"/>
      <c r="V64" s="122"/>
      <c r="W64" s="122"/>
      <c r="X64" s="122"/>
      <c r="Y64" s="128">
        <v>4</v>
      </c>
      <c r="Z64" s="122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</row>
    <row r="65" spans="1:55" ht="11.25">
      <c r="A65" s="122"/>
      <c r="B65" s="123"/>
      <c r="C65" s="123"/>
      <c r="D65" s="124" t="s">
        <v>475</v>
      </c>
      <c r="E65" s="125">
        <v>10</v>
      </c>
      <c r="F65" s="161">
        <v>14</v>
      </c>
      <c r="G65" s="124" t="s">
        <v>519</v>
      </c>
      <c r="H65" s="160">
        <f>H$63+E65/100</f>
        <v>45.800000000000004</v>
      </c>
      <c r="I65" s="131">
        <v>10</v>
      </c>
      <c r="J65" s="126"/>
      <c r="K65" s="127">
        <v>14</v>
      </c>
      <c r="L65" s="128">
        <f t="shared" si="3"/>
        <v>4</v>
      </c>
      <c r="M65" s="130"/>
      <c r="N65" s="122"/>
      <c r="O65" s="130"/>
      <c r="P65" s="122"/>
      <c r="Q65" s="122"/>
      <c r="R65" s="122"/>
      <c r="S65" s="122"/>
      <c r="T65" s="122"/>
      <c r="U65" s="130"/>
      <c r="V65" s="122"/>
      <c r="W65" s="128">
        <v>4</v>
      </c>
      <c r="X65" s="122"/>
      <c r="Y65" s="122"/>
      <c r="Z65" s="122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</row>
    <row r="66" spans="1:55" ht="11.25">
      <c r="A66" s="132"/>
      <c r="B66" s="133"/>
      <c r="C66" s="133"/>
      <c r="D66" s="134" t="s">
        <v>476</v>
      </c>
      <c r="E66" s="135">
        <v>14</v>
      </c>
      <c r="F66" s="135">
        <v>19.5</v>
      </c>
      <c r="G66" s="134" t="s">
        <v>520</v>
      </c>
      <c r="H66" s="143">
        <f>H$63+E66/100</f>
        <v>45.84</v>
      </c>
      <c r="I66" s="136">
        <v>1</v>
      </c>
      <c r="J66" s="137">
        <v>1</v>
      </c>
      <c r="K66" s="138"/>
      <c r="L66" s="139">
        <f t="shared" si="3"/>
        <v>5.5</v>
      </c>
      <c r="M66" s="140">
        <v>5.5</v>
      </c>
      <c r="N66" s="132"/>
      <c r="O66" s="141"/>
      <c r="P66" s="132"/>
      <c r="Q66" s="132"/>
      <c r="R66" s="132"/>
      <c r="S66" s="132"/>
      <c r="T66" s="132"/>
      <c r="U66" s="141"/>
      <c r="V66" s="132"/>
      <c r="W66" s="132"/>
      <c r="X66" s="132"/>
      <c r="Y66" s="132"/>
      <c r="Z66" s="132"/>
      <c r="AA66" s="217">
        <f>F66</f>
        <v>19.5</v>
      </c>
      <c r="AB66" s="284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</row>
    <row r="67" spans="1:55" ht="11.25">
      <c r="A67" s="122" t="s">
        <v>254</v>
      </c>
      <c r="B67" s="123" t="s">
        <v>477</v>
      </c>
      <c r="C67" s="123">
        <v>1</v>
      </c>
      <c r="D67" s="124" t="s">
        <v>538</v>
      </c>
      <c r="E67" s="125">
        <v>0</v>
      </c>
      <c r="F67" s="125">
        <v>6</v>
      </c>
      <c r="G67" s="124" t="s">
        <v>532</v>
      </c>
      <c r="H67" s="142">
        <v>50.5</v>
      </c>
      <c r="I67" s="131">
        <v>1</v>
      </c>
      <c r="J67" s="126">
        <v>1</v>
      </c>
      <c r="K67" s="127"/>
      <c r="L67" s="128">
        <f t="shared" si="3"/>
        <v>6</v>
      </c>
      <c r="M67" s="129">
        <v>6</v>
      </c>
      <c r="N67" s="122"/>
      <c r="O67" s="130"/>
      <c r="P67" s="122"/>
      <c r="Q67" s="122"/>
      <c r="R67" s="122"/>
      <c r="S67" s="122"/>
      <c r="T67" s="122"/>
      <c r="U67" s="130"/>
      <c r="V67" s="122"/>
      <c r="W67" s="122"/>
      <c r="X67" s="122"/>
      <c r="Y67" s="122"/>
      <c r="Z67" s="122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</row>
    <row r="68" spans="1:55" ht="11.25">
      <c r="A68" s="122"/>
      <c r="B68" s="123"/>
      <c r="C68" s="123"/>
      <c r="D68" s="124" t="s">
        <v>474</v>
      </c>
      <c r="E68" s="125">
        <v>6</v>
      </c>
      <c r="F68" s="125">
        <v>10</v>
      </c>
      <c r="G68" s="124" t="s">
        <v>533</v>
      </c>
      <c r="H68" s="160">
        <f>H$67+E68/100</f>
        <v>50.56</v>
      </c>
      <c r="I68" s="131">
        <v>1</v>
      </c>
      <c r="J68" s="126">
        <v>1</v>
      </c>
      <c r="K68" s="127"/>
      <c r="L68" s="128">
        <f aca="true" t="shared" si="15" ref="L68:L131">F68-E68</f>
        <v>4</v>
      </c>
      <c r="M68" s="129">
        <v>4</v>
      </c>
      <c r="N68" s="122"/>
      <c r="O68" s="130"/>
      <c r="P68" s="122"/>
      <c r="Q68" s="122"/>
      <c r="R68" s="122"/>
      <c r="S68" s="122"/>
      <c r="T68" s="122"/>
      <c r="U68" s="130"/>
      <c r="V68" s="122"/>
      <c r="W68" s="122"/>
      <c r="X68" s="122"/>
      <c r="Y68" s="122"/>
      <c r="Z68" s="122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</row>
    <row r="69" spans="1:55" ht="11.25">
      <c r="A69" s="122"/>
      <c r="B69" s="123"/>
      <c r="C69" s="123"/>
      <c r="D69" s="124" t="s">
        <v>303</v>
      </c>
      <c r="E69" s="125">
        <v>10</v>
      </c>
      <c r="F69" s="125">
        <v>17</v>
      </c>
      <c r="G69" s="124" t="s">
        <v>519</v>
      </c>
      <c r="H69" s="160">
        <f aca="true" t="shared" si="16" ref="H69:H81">H$67+E69/100</f>
        <v>50.6</v>
      </c>
      <c r="I69" s="131">
        <v>16</v>
      </c>
      <c r="J69" s="126"/>
      <c r="K69" s="127">
        <v>15</v>
      </c>
      <c r="L69" s="128">
        <f t="shared" si="15"/>
        <v>7</v>
      </c>
      <c r="M69" s="130"/>
      <c r="N69" s="122"/>
      <c r="O69" s="130"/>
      <c r="P69" s="122"/>
      <c r="Q69" s="122"/>
      <c r="R69" s="122"/>
      <c r="S69" s="122"/>
      <c r="T69" s="122"/>
      <c r="U69" s="130"/>
      <c r="V69" s="122"/>
      <c r="W69" s="122"/>
      <c r="X69" s="128">
        <v>7</v>
      </c>
      <c r="Y69" s="122"/>
      <c r="Z69" s="122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237"/>
    </row>
    <row r="70" spans="1:55" ht="11.25">
      <c r="A70" s="122"/>
      <c r="B70" s="123"/>
      <c r="C70" s="123"/>
      <c r="D70" s="124" t="s">
        <v>304</v>
      </c>
      <c r="E70" s="125">
        <v>17</v>
      </c>
      <c r="F70" s="125">
        <v>20</v>
      </c>
      <c r="G70" s="124" t="s">
        <v>520</v>
      </c>
      <c r="H70" s="160">
        <f t="shared" si="16"/>
        <v>50.67</v>
      </c>
      <c r="I70" s="131">
        <v>10</v>
      </c>
      <c r="J70" s="126"/>
      <c r="K70" s="127">
        <v>12</v>
      </c>
      <c r="L70" s="128">
        <f t="shared" si="15"/>
        <v>3</v>
      </c>
      <c r="M70" s="130"/>
      <c r="N70" s="122"/>
      <c r="O70" s="130"/>
      <c r="P70" s="122"/>
      <c r="Q70" s="122"/>
      <c r="R70" s="122"/>
      <c r="S70" s="122"/>
      <c r="T70" s="122"/>
      <c r="U70" s="129">
        <v>3</v>
      </c>
      <c r="V70" s="122"/>
      <c r="W70" s="122"/>
      <c r="X70" s="122"/>
      <c r="Y70" s="122"/>
      <c r="Z70" s="122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</row>
    <row r="71" spans="1:55" ht="11.25">
      <c r="A71" s="122"/>
      <c r="B71" s="123"/>
      <c r="C71" s="123"/>
      <c r="D71" s="124" t="s">
        <v>305</v>
      </c>
      <c r="E71" s="125">
        <v>20</v>
      </c>
      <c r="F71" s="125">
        <v>39</v>
      </c>
      <c r="G71" s="124" t="s">
        <v>70</v>
      </c>
      <c r="H71" s="160">
        <f t="shared" si="16"/>
        <v>50.7</v>
      </c>
      <c r="I71" s="131">
        <v>1.5</v>
      </c>
      <c r="J71" s="126">
        <v>2</v>
      </c>
      <c r="K71" s="127"/>
      <c r="L71" s="128">
        <f t="shared" si="15"/>
        <v>19</v>
      </c>
      <c r="M71" s="130"/>
      <c r="N71" s="128">
        <v>19</v>
      </c>
      <c r="O71" s="130"/>
      <c r="P71" s="122"/>
      <c r="Q71" s="122"/>
      <c r="R71" s="122"/>
      <c r="S71" s="122"/>
      <c r="T71" s="122"/>
      <c r="U71" s="130"/>
      <c r="V71" s="122"/>
      <c r="W71" s="122"/>
      <c r="X71" s="122"/>
      <c r="Y71" s="122"/>
      <c r="Z71" s="122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</row>
    <row r="72" spans="1:55" ht="11.25">
      <c r="A72" s="122"/>
      <c r="B72" s="123"/>
      <c r="C72" s="123"/>
      <c r="D72" s="124" t="s">
        <v>306</v>
      </c>
      <c r="E72" s="125">
        <v>39</v>
      </c>
      <c r="F72" s="125">
        <v>47</v>
      </c>
      <c r="G72" s="124" t="s">
        <v>525</v>
      </c>
      <c r="H72" s="160">
        <f t="shared" si="16"/>
        <v>50.89</v>
      </c>
      <c r="I72" s="131">
        <v>10</v>
      </c>
      <c r="J72" s="159" t="s">
        <v>519</v>
      </c>
      <c r="K72" s="127"/>
      <c r="L72" s="128">
        <f t="shared" si="15"/>
        <v>8</v>
      </c>
      <c r="M72" s="130">
        <v>8</v>
      </c>
      <c r="N72" s="122"/>
      <c r="O72" s="129"/>
      <c r="P72" s="122"/>
      <c r="Q72" s="122"/>
      <c r="R72" s="122"/>
      <c r="S72" s="122"/>
      <c r="T72" s="122"/>
      <c r="U72" s="130"/>
      <c r="V72" s="122"/>
      <c r="W72" s="122"/>
      <c r="X72" s="122"/>
      <c r="Y72" s="122"/>
      <c r="Z72" s="122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</row>
    <row r="73" spans="1:55" ht="11.25">
      <c r="A73" s="122"/>
      <c r="B73" s="123"/>
      <c r="C73" s="123"/>
      <c r="D73" s="124" t="s">
        <v>307</v>
      </c>
      <c r="E73" s="125">
        <v>47</v>
      </c>
      <c r="F73" s="125">
        <v>67</v>
      </c>
      <c r="G73" s="124" t="s">
        <v>568</v>
      </c>
      <c r="H73" s="160">
        <f t="shared" si="16"/>
        <v>50.97</v>
      </c>
      <c r="I73" s="131">
        <v>10</v>
      </c>
      <c r="J73" s="126"/>
      <c r="K73" s="127">
        <v>12</v>
      </c>
      <c r="L73" s="128">
        <f t="shared" si="15"/>
        <v>20</v>
      </c>
      <c r="M73" s="130"/>
      <c r="N73" s="122"/>
      <c r="O73" s="130"/>
      <c r="P73" s="122"/>
      <c r="Q73" s="122"/>
      <c r="R73" s="122"/>
      <c r="S73" s="122"/>
      <c r="T73" s="122"/>
      <c r="U73" s="129">
        <v>20</v>
      </c>
      <c r="V73" s="122"/>
      <c r="W73" s="122"/>
      <c r="X73" s="122"/>
      <c r="Y73" s="122"/>
      <c r="Z73" s="122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</row>
    <row r="74" spans="1:55" ht="11.25">
      <c r="A74" s="122"/>
      <c r="B74" s="123"/>
      <c r="C74" s="123"/>
      <c r="D74" s="124" t="s">
        <v>308</v>
      </c>
      <c r="E74" s="125">
        <v>67</v>
      </c>
      <c r="F74" s="125">
        <v>71</v>
      </c>
      <c r="G74" s="124" t="s">
        <v>569</v>
      </c>
      <c r="H74" s="160">
        <f t="shared" si="16"/>
        <v>51.17</v>
      </c>
      <c r="I74" s="131">
        <v>1</v>
      </c>
      <c r="J74" s="126">
        <v>1</v>
      </c>
      <c r="K74" s="127"/>
      <c r="L74" s="128">
        <f t="shared" si="15"/>
        <v>4</v>
      </c>
      <c r="M74" s="129">
        <v>4</v>
      </c>
      <c r="N74" s="122"/>
      <c r="O74" s="130"/>
      <c r="P74" s="122"/>
      <c r="Q74" s="122"/>
      <c r="R74" s="122"/>
      <c r="S74" s="122"/>
      <c r="T74" s="122"/>
      <c r="U74" s="130"/>
      <c r="V74" s="122"/>
      <c r="W74" s="122"/>
      <c r="X74" s="122"/>
      <c r="Y74" s="122"/>
      <c r="Z74" s="122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237"/>
    </row>
    <row r="75" spans="1:55" ht="11.25">
      <c r="A75" s="122"/>
      <c r="B75" s="123"/>
      <c r="C75" s="123"/>
      <c r="D75" s="124" t="s">
        <v>309</v>
      </c>
      <c r="E75" s="125">
        <v>71</v>
      </c>
      <c r="F75" s="125">
        <v>77.5</v>
      </c>
      <c r="G75" s="124" t="s">
        <v>227</v>
      </c>
      <c r="H75" s="160">
        <f t="shared" si="16"/>
        <v>51.21</v>
      </c>
      <c r="I75" s="131">
        <v>1</v>
      </c>
      <c r="J75" s="126">
        <v>1</v>
      </c>
      <c r="K75" s="127"/>
      <c r="L75" s="128">
        <f t="shared" si="15"/>
        <v>6.5</v>
      </c>
      <c r="M75" s="129">
        <v>6.5</v>
      </c>
      <c r="N75" s="122"/>
      <c r="O75" s="130"/>
      <c r="P75" s="122"/>
      <c r="Q75" s="122"/>
      <c r="R75" s="122"/>
      <c r="S75" s="122"/>
      <c r="T75" s="122"/>
      <c r="U75" s="130"/>
      <c r="V75" s="122"/>
      <c r="W75" s="122"/>
      <c r="X75" s="122"/>
      <c r="Y75" s="122"/>
      <c r="Z75" s="122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</row>
    <row r="76" spans="1:55" ht="11.25">
      <c r="A76" s="122"/>
      <c r="B76" s="123"/>
      <c r="C76" s="123"/>
      <c r="D76" s="124" t="s">
        <v>41</v>
      </c>
      <c r="E76" s="125">
        <v>77.5</v>
      </c>
      <c r="F76" s="125">
        <v>82</v>
      </c>
      <c r="G76" s="124" t="s">
        <v>228</v>
      </c>
      <c r="H76" s="160">
        <f t="shared" si="16"/>
        <v>51.275</v>
      </c>
      <c r="I76" s="131">
        <v>10</v>
      </c>
      <c r="J76" s="126"/>
      <c r="K76" s="127">
        <v>12</v>
      </c>
      <c r="L76" s="128">
        <f t="shared" si="15"/>
        <v>4.5</v>
      </c>
      <c r="M76" s="130"/>
      <c r="N76" s="122"/>
      <c r="O76" s="130"/>
      <c r="P76" s="122"/>
      <c r="Q76" s="122"/>
      <c r="R76" s="122"/>
      <c r="S76" s="122"/>
      <c r="T76" s="122"/>
      <c r="U76" s="129">
        <v>4.5</v>
      </c>
      <c r="V76" s="122"/>
      <c r="W76" s="122"/>
      <c r="X76" s="122"/>
      <c r="Y76" s="122"/>
      <c r="Z76" s="122"/>
      <c r="AS76" s="237"/>
      <c r="AT76" s="237"/>
      <c r="AU76" s="237"/>
      <c r="AV76" s="237"/>
      <c r="AW76" s="237"/>
      <c r="AX76" s="237"/>
      <c r="AY76" s="237"/>
      <c r="AZ76" s="237"/>
      <c r="BA76" s="237"/>
      <c r="BB76" s="237"/>
      <c r="BC76" s="237"/>
    </row>
    <row r="77" spans="1:55" ht="11.25">
      <c r="A77" s="122"/>
      <c r="B77" s="123"/>
      <c r="C77" s="123"/>
      <c r="D77" s="124" t="s">
        <v>42</v>
      </c>
      <c r="E77" s="125">
        <v>82</v>
      </c>
      <c r="F77" s="125">
        <v>127</v>
      </c>
      <c r="G77" s="124" t="s">
        <v>74</v>
      </c>
      <c r="H77" s="160">
        <f t="shared" si="16"/>
        <v>51.32</v>
      </c>
      <c r="I77" s="131">
        <v>2</v>
      </c>
      <c r="J77" s="126">
        <v>3</v>
      </c>
      <c r="K77" s="127"/>
      <c r="L77" s="128">
        <f t="shared" si="15"/>
        <v>45</v>
      </c>
      <c r="M77" s="130"/>
      <c r="N77" s="122"/>
      <c r="O77" s="129">
        <v>45</v>
      </c>
      <c r="P77" s="122"/>
      <c r="Q77" s="122"/>
      <c r="R77" s="122"/>
      <c r="S77" s="122"/>
      <c r="T77" s="122"/>
      <c r="U77" s="130"/>
      <c r="V77" s="122"/>
      <c r="W77" s="122"/>
      <c r="X77" s="122"/>
      <c r="Y77" s="122"/>
      <c r="Z77" s="122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</row>
    <row r="78" spans="1:55" ht="11.25">
      <c r="A78" s="122"/>
      <c r="B78" s="123"/>
      <c r="C78" s="123"/>
      <c r="D78" s="124" t="s">
        <v>43</v>
      </c>
      <c r="E78" s="125">
        <v>127</v>
      </c>
      <c r="F78" s="125">
        <v>132</v>
      </c>
      <c r="G78" s="124" t="s">
        <v>75</v>
      </c>
      <c r="H78" s="160">
        <f t="shared" si="16"/>
        <v>51.77</v>
      </c>
      <c r="I78" s="131">
        <v>17</v>
      </c>
      <c r="J78" s="126">
        <v>1</v>
      </c>
      <c r="K78" s="127"/>
      <c r="L78" s="128">
        <f t="shared" si="15"/>
        <v>5</v>
      </c>
      <c r="M78" s="129">
        <v>5</v>
      </c>
      <c r="N78" s="122"/>
      <c r="O78" s="130"/>
      <c r="P78" s="122"/>
      <c r="Q78" s="122"/>
      <c r="R78" s="122"/>
      <c r="S78" s="122"/>
      <c r="T78" s="122"/>
      <c r="U78" s="130"/>
      <c r="V78" s="122"/>
      <c r="W78" s="122"/>
      <c r="X78" s="122"/>
      <c r="Y78" s="122"/>
      <c r="Z78" s="122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</row>
    <row r="79" spans="1:55" ht="11.25">
      <c r="A79" s="122"/>
      <c r="B79" s="123"/>
      <c r="C79" s="123"/>
      <c r="D79" s="124" t="s">
        <v>44</v>
      </c>
      <c r="E79" s="125">
        <v>132</v>
      </c>
      <c r="F79" s="125">
        <v>137</v>
      </c>
      <c r="G79" s="124" t="s">
        <v>76</v>
      </c>
      <c r="H79" s="160">
        <f t="shared" si="16"/>
        <v>51.82</v>
      </c>
      <c r="I79" s="131">
        <v>17</v>
      </c>
      <c r="J79" s="126">
        <v>1</v>
      </c>
      <c r="K79" s="127"/>
      <c r="L79" s="128">
        <f t="shared" si="15"/>
        <v>5</v>
      </c>
      <c r="M79" s="129">
        <v>5</v>
      </c>
      <c r="N79" s="122"/>
      <c r="O79" s="130"/>
      <c r="P79" s="122"/>
      <c r="Q79" s="122"/>
      <c r="R79" s="122"/>
      <c r="S79" s="122"/>
      <c r="T79" s="122"/>
      <c r="U79" s="130"/>
      <c r="V79" s="122"/>
      <c r="W79" s="122"/>
      <c r="X79" s="122"/>
      <c r="Y79" s="122"/>
      <c r="Z79" s="122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</row>
    <row r="80" spans="1:55" ht="11.25">
      <c r="A80" s="122"/>
      <c r="B80" s="123"/>
      <c r="C80" s="123"/>
      <c r="D80" s="124" t="s">
        <v>45</v>
      </c>
      <c r="E80" s="125">
        <v>137</v>
      </c>
      <c r="F80" s="125">
        <v>144</v>
      </c>
      <c r="G80" s="124" t="s">
        <v>77</v>
      </c>
      <c r="H80" s="160">
        <f t="shared" si="16"/>
        <v>51.87</v>
      </c>
      <c r="I80" s="131">
        <v>2</v>
      </c>
      <c r="J80" s="126">
        <v>3</v>
      </c>
      <c r="K80" s="127"/>
      <c r="L80" s="128">
        <f t="shared" si="15"/>
        <v>7</v>
      </c>
      <c r="M80" s="130"/>
      <c r="N80" s="122"/>
      <c r="O80" s="129">
        <v>7</v>
      </c>
      <c r="P80" s="122"/>
      <c r="Q80" s="122"/>
      <c r="R80" s="122"/>
      <c r="S80" s="122"/>
      <c r="T80" s="122"/>
      <c r="U80" s="130"/>
      <c r="V80" s="122"/>
      <c r="W80" s="122"/>
      <c r="X80" s="122"/>
      <c r="Y80" s="122"/>
      <c r="Z80" s="122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7"/>
    </row>
    <row r="81" spans="1:55" ht="11.25">
      <c r="A81" s="132"/>
      <c r="B81" s="133"/>
      <c r="C81" s="133"/>
      <c r="D81" s="134" t="s">
        <v>46</v>
      </c>
      <c r="E81" s="135">
        <v>144</v>
      </c>
      <c r="F81" s="135">
        <v>150</v>
      </c>
      <c r="G81" s="134" t="s">
        <v>78</v>
      </c>
      <c r="H81" s="143">
        <f t="shared" si="16"/>
        <v>51.94</v>
      </c>
      <c r="I81" s="136">
        <v>17</v>
      </c>
      <c r="J81" s="137">
        <v>1</v>
      </c>
      <c r="K81" s="138"/>
      <c r="L81" s="139">
        <f t="shared" si="15"/>
        <v>6</v>
      </c>
      <c r="M81" s="140">
        <v>6</v>
      </c>
      <c r="N81" s="132"/>
      <c r="O81" s="141"/>
      <c r="P81" s="132"/>
      <c r="Q81" s="132"/>
      <c r="R81" s="132"/>
      <c r="S81" s="132"/>
      <c r="T81" s="132"/>
      <c r="U81" s="141"/>
      <c r="V81" s="132"/>
      <c r="W81" s="132"/>
      <c r="X81" s="132"/>
      <c r="Y81" s="132"/>
      <c r="Z81" s="132"/>
      <c r="AA81" s="217">
        <f>F81</f>
        <v>150</v>
      </c>
      <c r="AB81" s="284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</row>
    <row r="82" spans="1:55" ht="11.25">
      <c r="A82" s="162" t="s">
        <v>254</v>
      </c>
      <c r="B82" s="163" t="s">
        <v>47</v>
      </c>
      <c r="C82" s="163">
        <v>1</v>
      </c>
      <c r="D82" s="164" t="s">
        <v>538</v>
      </c>
      <c r="E82" s="161">
        <v>0</v>
      </c>
      <c r="F82" s="161">
        <v>6</v>
      </c>
      <c r="G82" s="124" t="s">
        <v>532</v>
      </c>
      <c r="H82" s="165">
        <v>55.5</v>
      </c>
      <c r="I82" s="131">
        <v>2</v>
      </c>
      <c r="J82" s="126">
        <v>3</v>
      </c>
      <c r="K82" s="127"/>
      <c r="L82" s="128">
        <f t="shared" si="15"/>
        <v>6</v>
      </c>
      <c r="M82" s="130"/>
      <c r="N82" s="122"/>
      <c r="O82" s="129">
        <v>6</v>
      </c>
      <c r="P82" s="122"/>
      <c r="Q82" s="122"/>
      <c r="R82" s="122"/>
      <c r="S82" s="122"/>
      <c r="T82" s="122"/>
      <c r="U82" s="130"/>
      <c r="V82" s="122"/>
      <c r="W82" s="122"/>
      <c r="X82" s="122"/>
      <c r="Y82" s="122"/>
      <c r="Z82" s="122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</row>
    <row r="83" spans="1:55" ht="11.25">
      <c r="A83" s="162"/>
      <c r="B83" s="163"/>
      <c r="C83" s="163"/>
      <c r="D83" s="164" t="s">
        <v>48</v>
      </c>
      <c r="E83" s="161">
        <v>6</v>
      </c>
      <c r="F83" s="161">
        <v>13</v>
      </c>
      <c r="G83" s="124" t="s">
        <v>534</v>
      </c>
      <c r="H83" s="160">
        <f>H$82+E83/100</f>
        <v>55.56</v>
      </c>
      <c r="I83" s="131">
        <v>17</v>
      </c>
      <c r="J83" s="126"/>
      <c r="K83" s="127"/>
      <c r="L83" s="128">
        <f t="shared" si="15"/>
        <v>7</v>
      </c>
      <c r="M83" s="130"/>
      <c r="N83" s="122"/>
      <c r="O83" s="130"/>
      <c r="P83" s="122"/>
      <c r="Q83" s="122"/>
      <c r="R83" s="122"/>
      <c r="S83" s="122"/>
      <c r="T83" s="122"/>
      <c r="U83" s="130"/>
      <c r="V83" s="122"/>
      <c r="W83" s="122"/>
      <c r="X83" s="122"/>
      <c r="Y83" s="128">
        <v>7</v>
      </c>
      <c r="Z83" s="122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7"/>
    </row>
    <row r="84" spans="1:55" ht="11.25">
      <c r="A84" s="162"/>
      <c r="B84" s="163"/>
      <c r="C84" s="163"/>
      <c r="D84" s="164" t="s">
        <v>49</v>
      </c>
      <c r="E84" s="161">
        <v>13</v>
      </c>
      <c r="F84" s="161">
        <v>20</v>
      </c>
      <c r="G84" s="124" t="s">
        <v>520</v>
      </c>
      <c r="H84" s="160">
        <f aca="true" t="shared" si="17" ref="H84:H90">H$82+E84/100</f>
        <v>55.63</v>
      </c>
      <c r="I84" s="131">
        <v>17</v>
      </c>
      <c r="J84" s="126"/>
      <c r="K84" s="127"/>
      <c r="L84" s="128">
        <f t="shared" si="15"/>
        <v>7</v>
      </c>
      <c r="M84" s="130"/>
      <c r="N84" s="122"/>
      <c r="O84" s="130"/>
      <c r="P84" s="122"/>
      <c r="Q84" s="122"/>
      <c r="R84" s="122"/>
      <c r="S84" s="122"/>
      <c r="T84" s="122"/>
      <c r="U84" s="130"/>
      <c r="V84" s="122"/>
      <c r="W84" s="122"/>
      <c r="X84" s="122"/>
      <c r="Y84" s="128">
        <v>7</v>
      </c>
      <c r="Z84" s="122"/>
      <c r="AS84" s="237"/>
      <c r="AT84" s="237"/>
      <c r="AU84" s="237"/>
      <c r="AV84" s="237"/>
      <c r="AW84" s="237"/>
      <c r="AX84" s="237"/>
      <c r="AY84" s="237"/>
      <c r="AZ84" s="237"/>
      <c r="BA84" s="237"/>
      <c r="BB84" s="237"/>
      <c r="BC84" s="237"/>
    </row>
    <row r="85" spans="1:55" ht="11.25">
      <c r="A85" s="162"/>
      <c r="B85" s="163"/>
      <c r="C85" s="163"/>
      <c r="D85" s="164" t="s">
        <v>50</v>
      </c>
      <c r="E85" s="161">
        <v>20</v>
      </c>
      <c r="F85" s="161">
        <v>43.5</v>
      </c>
      <c r="G85" s="164" t="s">
        <v>70</v>
      </c>
      <c r="H85" s="160">
        <f t="shared" si="17"/>
        <v>55.7</v>
      </c>
      <c r="I85" s="131">
        <v>2</v>
      </c>
      <c r="J85" s="126">
        <v>3</v>
      </c>
      <c r="K85" s="127"/>
      <c r="L85" s="128">
        <f t="shared" si="15"/>
        <v>23.5</v>
      </c>
      <c r="M85" s="130"/>
      <c r="N85" s="122"/>
      <c r="O85" s="129">
        <v>23.5</v>
      </c>
      <c r="P85" s="122"/>
      <c r="Q85" s="122"/>
      <c r="R85" s="122"/>
      <c r="S85" s="122"/>
      <c r="T85" s="122"/>
      <c r="U85" s="130"/>
      <c r="V85" s="122"/>
      <c r="W85" s="122"/>
      <c r="X85" s="122"/>
      <c r="Y85" s="122"/>
      <c r="Z85" s="122"/>
      <c r="AS85" s="237"/>
      <c r="AT85" s="237"/>
      <c r="AU85" s="237"/>
      <c r="AV85" s="237"/>
      <c r="AW85" s="237"/>
      <c r="AX85" s="237"/>
      <c r="AY85" s="237"/>
      <c r="AZ85" s="237"/>
      <c r="BA85" s="237"/>
      <c r="BB85" s="237"/>
      <c r="BC85" s="237"/>
    </row>
    <row r="86" spans="1:55" ht="11.25">
      <c r="A86" s="132"/>
      <c r="B86" s="133"/>
      <c r="C86" s="133"/>
      <c r="D86" s="134" t="s">
        <v>51</v>
      </c>
      <c r="E86" s="135">
        <v>43.5</v>
      </c>
      <c r="F86" s="135">
        <v>50</v>
      </c>
      <c r="G86" s="134" t="s">
        <v>525</v>
      </c>
      <c r="H86" s="143">
        <f t="shared" si="17"/>
        <v>55.935</v>
      </c>
      <c r="I86" s="136">
        <v>0.2</v>
      </c>
      <c r="J86" s="166" t="s">
        <v>519</v>
      </c>
      <c r="K86" s="138"/>
      <c r="L86" s="139">
        <f t="shared" si="15"/>
        <v>6.5</v>
      </c>
      <c r="M86" s="141"/>
      <c r="N86" s="132"/>
      <c r="O86" s="140">
        <v>6.5</v>
      </c>
      <c r="P86" s="132"/>
      <c r="Q86" s="132"/>
      <c r="R86" s="132"/>
      <c r="S86" s="132"/>
      <c r="T86" s="132"/>
      <c r="U86" s="141"/>
      <c r="V86" s="132"/>
      <c r="W86" s="132"/>
      <c r="X86" s="132"/>
      <c r="Y86" s="132"/>
      <c r="Z86" s="318"/>
      <c r="AA86" s="217">
        <f>F86</f>
        <v>50</v>
      </c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237"/>
    </row>
    <row r="87" spans="1:55" ht="11.25">
      <c r="A87" s="200"/>
      <c r="B87" s="205"/>
      <c r="C87" s="205"/>
      <c r="D87" s="201" t="s">
        <v>52</v>
      </c>
      <c r="E87" s="207">
        <v>50</v>
      </c>
      <c r="F87" s="115">
        <v>71</v>
      </c>
      <c r="G87" s="114" t="s">
        <v>71</v>
      </c>
      <c r="H87" s="155">
        <f t="shared" si="17"/>
        <v>56</v>
      </c>
      <c r="I87" s="116">
        <v>14</v>
      </c>
      <c r="J87" s="118"/>
      <c r="K87" s="119">
        <v>14</v>
      </c>
      <c r="L87" s="120">
        <f t="shared" si="15"/>
        <v>21</v>
      </c>
      <c r="M87" s="121"/>
      <c r="N87" s="112"/>
      <c r="O87" s="121"/>
      <c r="P87" s="112"/>
      <c r="Q87" s="112"/>
      <c r="R87" s="112"/>
      <c r="S87" s="112">
        <v>21</v>
      </c>
      <c r="T87" s="112"/>
      <c r="U87" s="154"/>
      <c r="V87" s="112"/>
      <c r="W87" s="112"/>
      <c r="X87" s="112"/>
      <c r="Y87" s="112"/>
      <c r="Z87" s="112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237"/>
    </row>
    <row r="88" spans="1:55" ht="11.25">
      <c r="A88" s="112"/>
      <c r="B88" s="113"/>
      <c r="C88" s="113"/>
      <c r="D88" s="114" t="s">
        <v>53</v>
      </c>
      <c r="E88" s="115">
        <v>71</v>
      </c>
      <c r="F88" s="115">
        <v>77</v>
      </c>
      <c r="G88" s="114" t="s">
        <v>228</v>
      </c>
      <c r="H88" s="155">
        <f t="shared" si="17"/>
        <v>56.21</v>
      </c>
      <c r="I88" s="116" t="s">
        <v>479</v>
      </c>
      <c r="J88" s="156" t="s">
        <v>532</v>
      </c>
      <c r="K88" s="119"/>
      <c r="L88" s="120">
        <f t="shared" si="15"/>
        <v>6</v>
      </c>
      <c r="M88" s="154">
        <v>6</v>
      </c>
      <c r="N88" s="112"/>
      <c r="O88" s="121"/>
      <c r="P88" s="112"/>
      <c r="Q88" s="112"/>
      <c r="R88" s="112"/>
      <c r="S88" s="112"/>
      <c r="T88" s="112"/>
      <c r="U88" s="121"/>
      <c r="V88" s="112"/>
      <c r="W88" s="112"/>
      <c r="X88" s="112"/>
      <c r="Y88" s="112"/>
      <c r="Z88" s="112"/>
      <c r="AS88" s="237"/>
      <c r="AT88" s="237"/>
      <c r="AU88" s="237"/>
      <c r="AV88" s="237"/>
      <c r="AW88" s="237"/>
      <c r="AX88" s="237"/>
      <c r="AY88" s="237"/>
      <c r="AZ88" s="237"/>
      <c r="BA88" s="237"/>
      <c r="BB88" s="237"/>
      <c r="BC88" s="237"/>
    </row>
    <row r="89" spans="1:55" ht="11.25">
      <c r="A89" s="112"/>
      <c r="B89" s="113"/>
      <c r="C89" s="113"/>
      <c r="D89" s="114" t="s">
        <v>54</v>
      </c>
      <c r="E89" s="115">
        <v>77</v>
      </c>
      <c r="F89" s="115">
        <v>81</v>
      </c>
      <c r="G89" s="114" t="s">
        <v>72</v>
      </c>
      <c r="H89" s="155">
        <f t="shared" si="17"/>
        <v>56.27</v>
      </c>
      <c r="I89" s="116">
        <v>14</v>
      </c>
      <c r="J89" s="118"/>
      <c r="K89" s="119">
        <v>14</v>
      </c>
      <c r="L89" s="120">
        <f t="shared" si="15"/>
        <v>4</v>
      </c>
      <c r="M89" s="121"/>
      <c r="N89" s="112"/>
      <c r="O89" s="121"/>
      <c r="P89" s="112"/>
      <c r="Q89" s="112"/>
      <c r="R89" s="112"/>
      <c r="S89" s="112">
        <v>4</v>
      </c>
      <c r="T89" s="112"/>
      <c r="U89" s="121"/>
      <c r="V89" s="112"/>
      <c r="W89" s="120"/>
      <c r="X89" s="112"/>
      <c r="Y89" s="112"/>
      <c r="Z89" s="112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</row>
    <row r="90" spans="1:55" ht="11.25">
      <c r="A90" s="144"/>
      <c r="B90" s="145"/>
      <c r="C90" s="145"/>
      <c r="D90" s="146" t="s">
        <v>55</v>
      </c>
      <c r="E90" s="147">
        <v>81</v>
      </c>
      <c r="F90" s="147">
        <v>123</v>
      </c>
      <c r="G90" s="146" t="s">
        <v>73</v>
      </c>
      <c r="H90" s="157">
        <f t="shared" si="17"/>
        <v>56.31</v>
      </c>
      <c r="I90" s="148" t="s">
        <v>532</v>
      </c>
      <c r="J90" s="319" t="s">
        <v>533</v>
      </c>
      <c r="K90" s="150"/>
      <c r="L90" s="151">
        <f t="shared" si="15"/>
        <v>42</v>
      </c>
      <c r="M90" s="152"/>
      <c r="N90" s="151">
        <v>42</v>
      </c>
      <c r="O90" s="152"/>
      <c r="P90" s="144"/>
      <c r="Q90" s="144"/>
      <c r="R90" s="144"/>
      <c r="S90" s="144"/>
      <c r="T90" s="144"/>
      <c r="U90" s="152"/>
      <c r="V90" s="144"/>
      <c r="W90" s="144"/>
      <c r="X90" s="144"/>
      <c r="Y90" s="144"/>
      <c r="Z90" s="144"/>
      <c r="AA90" s="217">
        <f>F90-F86</f>
        <v>73</v>
      </c>
      <c r="AB90" s="284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</row>
    <row r="91" spans="1:55" ht="11.25">
      <c r="A91" s="112" t="s">
        <v>254</v>
      </c>
      <c r="B91" s="113" t="s">
        <v>56</v>
      </c>
      <c r="C91" s="113">
        <v>1</v>
      </c>
      <c r="D91" s="114" t="s">
        <v>393</v>
      </c>
      <c r="E91" s="115">
        <v>0</v>
      </c>
      <c r="F91" s="115">
        <v>5</v>
      </c>
      <c r="G91" s="114" t="s">
        <v>532</v>
      </c>
      <c r="H91" s="158">
        <v>60.1</v>
      </c>
      <c r="I91" s="294" t="s">
        <v>598</v>
      </c>
      <c r="J91" s="295" t="s">
        <v>533</v>
      </c>
      <c r="K91" s="119"/>
      <c r="L91" s="120">
        <f t="shared" si="15"/>
        <v>5</v>
      </c>
      <c r="M91" s="121"/>
      <c r="N91" s="120">
        <v>5</v>
      </c>
      <c r="O91" s="121"/>
      <c r="P91" s="112"/>
      <c r="Q91" s="112"/>
      <c r="R91" s="112"/>
      <c r="S91" s="112"/>
      <c r="T91" s="112"/>
      <c r="U91" s="121"/>
      <c r="V91" s="112"/>
      <c r="W91" s="112"/>
      <c r="X91" s="112"/>
      <c r="Y91" s="112"/>
      <c r="Z91" s="112"/>
      <c r="AA91" s="217"/>
      <c r="AB91" s="284"/>
      <c r="AS91" s="237"/>
      <c r="AT91" s="237"/>
      <c r="AU91" s="237"/>
      <c r="AV91" s="237"/>
      <c r="AW91" s="237"/>
      <c r="AX91" s="237"/>
      <c r="AY91" s="237"/>
      <c r="AZ91" s="237"/>
      <c r="BA91" s="237"/>
      <c r="BB91" s="237"/>
      <c r="BC91" s="237"/>
    </row>
    <row r="92" spans="1:55" ht="11.25">
      <c r="A92" s="144"/>
      <c r="B92" s="145"/>
      <c r="C92" s="145"/>
      <c r="D92" s="146"/>
      <c r="E92" s="147">
        <v>5</v>
      </c>
      <c r="F92" s="147">
        <v>150</v>
      </c>
      <c r="G92" s="146" t="s">
        <v>489</v>
      </c>
      <c r="H92" s="155">
        <f>H$91+E92/100</f>
        <v>60.15</v>
      </c>
      <c r="I92" s="148" t="s">
        <v>129</v>
      </c>
      <c r="J92" s="149">
        <v>8</v>
      </c>
      <c r="K92" s="150"/>
      <c r="L92" s="151">
        <f t="shared" si="15"/>
        <v>145</v>
      </c>
      <c r="M92" s="152"/>
      <c r="N92" s="144"/>
      <c r="O92" s="152"/>
      <c r="P92" s="151"/>
      <c r="Q92" s="144"/>
      <c r="R92" s="144"/>
      <c r="S92" s="151">
        <v>145</v>
      </c>
      <c r="T92" s="144"/>
      <c r="U92" s="152"/>
      <c r="V92" s="144"/>
      <c r="W92" s="144"/>
      <c r="X92" s="144"/>
      <c r="Y92" s="144"/>
      <c r="Z92" s="144"/>
      <c r="AA92" s="217"/>
      <c r="AB92" s="284"/>
      <c r="AS92" s="237"/>
      <c r="AT92" s="237"/>
      <c r="AU92" s="237"/>
      <c r="AV92" s="237"/>
      <c r="AW92" s="237"/>
      <c r="AX92" s="237"/>
      <c r="AY92" s="237"/>
      <c r="AZ92" s="237"/>
      <c r="BA92" s="237"/>
      <c r="BB92" s="237"/>
      <c r="BC92" s="237"/>
    </row>
    <row r="93" spans="1:55" ht="11.25">
      <c r="A93" s="194" t="s">
        <v>254</v>
      </c>
      <c r="B93" s="202" t="s">
        <v>56</v>
      </c>
      <c r="C93" s="202">
        <v>2</v>
      </c>
      <c r="D93" s="195" t="s">
        <v>57</v>
      </c>
      <c r="E93" s="203">
        <v>0</v>
      </c>
      <c r="F93" s="203">
        <v>23</v>
      </c>
      <c r="G93" s="195" t="s">
        <v>490</v>
      </c>
      <c r="H93" s="202">
        <v>61.6</v>
      </c>
      <c r="I93" s="196" t="s">
        <v>129</v>
      </c>
      <c r="J93" s="204">
        <v>8</v>
      </c>
      <c r="K93" s="197"/>
      <c r="L93" s="198">
        <f t="shared" si="15"/>
        <v>23</v>
      </c>
      <c r="M93" s="199"/>
      <c r="N93" s="194"/>
      <c r="O93" s="199"/>
      <c r="P93" s="198"/>
      <c r="Q93" s="194"/>
      <c r="R93" s="194"/>
      <c r="S93" s="198">
        <v>23</v>
      </c>
      <c r="T93" s="194"/>
      <c r="U93" s="199"/>
      <c r="V93" s="194"/>
      <c r="W93" s="194"/>
      <c r="X93" s="194"/>
      <c r="Y93" s="194"/>
      <c r="Z93" s="194"/>
      <c r="AA93" s="217">
        <f>F92+F93</f>
        <v>173</v>
      </c>
      <c r="AB93" s="284"/>
      <c r="AS93" s="237"/>
      <c r="AT93" s="237"/>
      <c r="AU93" s="237"/>
      <c r="AV93" s="237"/>
      <c r="AW93" s="237"/>
      <c r="AX93" s="237"/>
      <c r="AY93" s="237"/>
      <c r="AZ93" s="237"/>
      <c r="BA93" s="237"/>
      <c r="BB93" s="237"/>
      <c r="BC93" s="237"/>
    </row>
    <row r="94" spans="1:55" ht="11.25">
      <c r="A94" s="200" t="s">
        <v>254</v>
      </c>
      <c r="B94" s="205" t="s">
        <v>58</v>
      </c>
      <c r="C94" s="205">
        <v>1</v>
      </c>
      <c r="D94" s="201" t="s">
        <v>59</v>
      </c>
      <c r="E94" s="201" t="s">
        <v>492</v>
      </c>
      <c r="F94" s="201" t="s">
        <v>244</v>
      </c>
      <c r="G94" s="201" t="s">
        <v>257</v>
      </c>
      <c r="H94" s="206">
        <v>65.1</v>
      </c>
      <c r="I94" s="116" t="s">
        <v>129</v>
      </c>
      <c r="J94" s="118">
        <v>8</v>
      </c>
      <c r="K94" s="119"/>
      <c r="L94" s="120">
        <f t="shared" si="15"/>
        <v>10</v>
      </c>
      <c r="M94" s="121"/>
      <c r="N94" s="112"/>
      <c r="O94" s="121"/>
      <c r="P94" s="120"/>
      <c r="Q94" s="112"/>
      <c r="R94" s="112"/>
      <c r="S94" s="120">
        <v>10</v>
      </c>
      <c r="T94" s="112"/>
      <c r="U94" s="121"/>
      <c r="V94" s="112"/>
      <c r="W94" s="112"/>
      <c r="X94" s="112"/>
      <c r="Y94" s="112"/>
      <c r="Z94" s="112"/>
      <c r="AS94" s="237"/>
      <c r="AT94" s="237"/>
      <c r="AU94" s="237"/>
      <c r="AV94" s="237"/>
      <c r="AW94" s="237"/>
      <c r="AX94" s="237"/>
      <c r="AY94" s="237"/>
      <c r="AZ94" s="237"/>
      <c r="BA94" s="237"/>
      <c r="BB94" s="237"/>
      <c r="BC94" s="237"/>
    </row>
    <row r="95" spans="1:55" ht="11.25">
      <c r="A95" s="200"/>
      <c r="B95" s="205"/>
      <c r="C95" s="205"/>
      <c r="D95" s="201" t="s">
        <v>491</v>
      </c>
      <c r="E95" s="201" t="s">
        <v>244</v>
      </c>
      <c r="F95" s="207">
        <v>20</v>
      </c>
      <c r="G95" s="201" t="s">
        <v>519</v>
      </c>
      <c r="H95" s="155">
        <f>H$94+E95/100</f>
        <v>65.19999999999999</v>
      </c>
      <c r="I95" s="116">
        <v>1.5</v>
      </c>
      <c r="J95" s="118">
        <v>2</v>
      </c>
      <c r="K95" s="119"/>
      <c r="L95" s="120">
        <f t="shared" si="15"/>
        <v>10</v>
      </c>
      <c r="M95" s="121"/>
      <c r="N95" s="120">
        <v>10</v>
      </c>
      <c r="O95" s="121"/>
      <c r="P95" s="112"/>
      <c r="Q95" s="112"/>
      <c r="R95" s="112"/>
      <c r="S95" s="112"/>
      <c r="T95" s="112"/>
      <c r="U95" s="121"/>
      <c r="V95" s="112"/>
      <c r="W95" s="112"/>
      <c r="X95" s="112"/>
      <c r="Y95" s="112"/>
      <c r="Z95" s="112"/>
      <c r="AS95" s="237"/>
      <c r="AT95" s="237"/>
      <c r="AU95" s="237"/>
      <c r="AV95" s="237"/>
      <c r="AW95" s="237"/>
      <c r="AX95" s="237"/>
      <c r="AY95" s="237"/>
      <c r="AZ95" s="237"/>
      <c r="BA95" s="237"/>
      <c r="BB95" s="237"/>
      <c r="BC95" s="237"/>
    </row>
    <row r="96" spans="1:55" ht="11.25">
      <c r="A96" s="200"/>
      <c r="B96" s="205"/>
      <c r="C96" s="205"/>
      <c r="D96" s="201" t="s">
        <v>60</v>
      </c>
      <c r="E96" s="201" t="s">
        <v>573</v>
      </c>
      <c r="F96" s="207">
        <v>27</v>
      </c>
      <c r="G96" s="201" t="s">
        <v>520</v>
      </c>
      <c r="H96" s="155">
        <f aca="true" t="shared" si="18" ref="H96:H105">H$94+E96/100</f>
        <v>65.3</v>
      </c>
      <c r="I96" s="116" t="s">
        <v>129</v>
      </c>
      <c r="J96" s="118">
        <v>8</v>
      </c>
      <c r="K96" s="119"/>
      <c r="L96" s="120">
        <f t="shared" si="15"/>
        <v>7</v>
      </c>
      <c r="M96" s="121"/>
      <c r="N96" s="112"/>
      <c r="O96" s="121"/>
      <c r="P96" s="120"/>
      <c r="Q96" s="112"/>
      <c r="R96" s="112"/>
      <c r="S96" s="120">
        <v>7</v>
      </c>
      <c r="T96" s="112"/>
      <c r="U96" s="121"/>
      <c r="V96" s="112"/>
      <c r="W96" s="112"/>
      <c r="X96" s="112"/>
      <c r="Y96" s="112"/>
      <c r="Z96" s="112"/>
      <c r="AS96" s="237"/>
      <c r="AT96" s="237"/>
      <c r="AU96" s="237"/>
      <c r="AV96" s="237"/>
      <c r="AW96" s="237"/>
      <c r="AX96" s="237"/>
      <c r="AY96" s="237"/>
      <c r="AZ96" s="237"/>
      <c r="BA96" s="237"/>
      <c r="BB96" s="237"/>
      <c r="BC96" s="237"/>
    </row>
    <row r="97" spans="1:55" ht="11.25">
      <c r="A97" s="200"/>
      <c r="B97" s="205"/>
      <c r="C97" s="205"/>
      <c r="D97" s="201" t="s">
        <v>61</v>
      </c>
      <c r="E97" s="201" t="s">
        <v>493</v>
      </c>
      <c r="F97" s="207">
        <v>32</v>
      </c>
      <c r="G97" s="201" t="s">
        <v>316</v>
      </c>
      <c r="H97" s="155">
        <f t="shared" si="18"/>
        <v>65.36999999999999</v>
      </c>
      <c r="I97" s="116" t="s">
        <v>129</v>
      </c>
      <c r="J97" s="118">
        <v>8</v>
      </c>
      <c r="K97" s="119"/>
      <c r="L97" s="120">
        <f t="shared" si="15"/>
        <v>5</v>
      </c>
      <c r="M97" s="121"/>
      <c r="N97" s="112"/>
      <c r="O97" s="121"/>
      <c r="P97" s="120"/>
      <c r="Q97" s="112"/>
      <c r="R97" s="112"/>
      <c r="S97" s="120">
        <v>5</v>
      </c>
      <c r="T97" s="112"/>
      <c r="U97" s="121"/>
      <c r="V97" s="112"/>
      <c r="W97" s="112"/>
      <c r="X97" s="112"/>
      <c r="Y97" s="112"/>
      <c r="Z97" s="112"/>
      <c r="AS97" s="237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</row>
    <row r="98" spans="1:55" ht="11.25">
      <c r="A98" s="200"/>
      <c r="B98" s="205"/>
      <c r="C98" s="205"/>
      <c r="D98" s="201" t="s">
        <v>62</v>
      </c>
      <c r="E98" s="201" t="s">
        <v>494</v>
      </c>
      <c r="F98" s="207">
        <v>38</v>
      </c>
      <c r="G98" s="201" t="s">
        <v>317</v>
      </c>
      <c r="H98" s="155">
        <f t="shared" si="18"/>
        <v>65.41999999999999</v>
      </c>
      <c r="I98" s="116" t="s">
        <v>187</v>
      </c>
      <c r="J98" s="118">
        <v>4</v>
      </c>
      <c r="K98" s="119"/>
      <c r="L98" s="120">
        <f t="shared" si="15"/>
        <v>6</v>
      </c>
      <c r="M98" s="121"/>
      <c r="N98" s="112"/>
      <c r="O98" s="121"/>
      <c r="P98" s="120">
        <v>6</v>
      </c>
      <c r="Q98" s="112"/>
      <c r="R98" s="112"/>
      <c r="S98" s="112"/>
      <c r="T98" s="112"/>
      <c r="U98" s="121"/>
      <c r="V98" s="112"/>
      <c r="W98" s="112"/>
      <c r="X98" s="112"/>
      <c r="Y98" s="112"/>
      <c r="Z98" s="112"/>
      <c r="AS98" s="237"/>
      <c r="AT98" s="237"/>
      <c r="AU98" s="237"/>
      <c r="AV98" s="237"/>
      <c r="AW98" s="237"/>
      <c r="AX98" s="237"/>
      <c r="AY98" s="237"/>
      <c r="AZ98" s="237"/>
      <c r="BA98" s="237"/>
      <c r="BB98" s="237"/>
      <c r="BC98" s="237"/>
    </row>
    <row r="99" spans="1:55" ht="11.25">
      <c r="A99" s="200"/>
      <c r="B99" s="205"/>
      <c r="C99" s="205"/>
      <c r="D99" s="201" t="s">
        <v>63</v>
      </c>
      <c r="E99" s="201" t="s">
        <v>496</v>
      </c>
      <c r="F99" s="207">
        <v>42</v>
      </c>
      <c r="G99" s="201" t="s">
        <v>521</v>
      </c>
      <c r="H99" s="155">
        <f t="shared" si="18"/>
        <v>65.47999999999999</v>
      </c>
      <c r="I99" s="116">
        <v>1</v>
      </c>
      <c r="J99" s="118">
        <v>1</v>
      </c>
      <c r="K99" s="119"/>
      <c r="L99" s="120">
        <f t="shared" si="15"/>
        <v>4</v>
      </c>
      <c r="M99" s="154">
        <v>4</v>
      </c>
      <c r="N99" s="112"/>
      <c r="O99" s="121"/>
      <c r="P99" s="112"/>
      <c r="Q99" s="112"/>
      <c r="R99" s="112"/>
      <c r="S99" s="112"/>
      <c r="T99" s="112"/>
      <c r="U99" s="121"/>
      <c r="V99" s="112"/>
      <c r="W99" s="112"/>
      <c r="X99" s="112"/>
      <c r="Y99" s="112"/>
      <c r="Z99" s="112"/>
      <c r="AS99" s="237"/>
      <c r="AT99" s="237"/>
      <c r="AU99" s="237"/>
      <c r="AV99" s="237"/>
      <c r="AW99" s="237"/>
      <c r="AX99" s="237"/>
      <c r="AY99" s="237"/>
      <c r="AZ99" s="237"/>
      <c r="BA99" s="237"/>
      <c r="BB99" s="237"/>
      <c r="BC99" s="237"/>
    </row>
    <row r="100" spans="1:55" ht="11.25">
      <c r="A100" s="200"/>
      <c r="B100" s="205"/>
      <c r="C100" s="205"/>
      <c r="D100" s="201" t="s">
        <v>64</v>
      </c>
      <c r="E100" s="201" t="s">
        <v>146</v>
      </c>
      <c r="F100" s="207">
        <v>62</v>
      </c>
      <c r="G100" s="201" t="s">
        <v>527</v>
      </c>
      <c r="H100" s="155">
        <f t="shared" si="18"/>
        <v>65.52</v>
      </c>
      <c r="I100" s="116">
        <v>1</v>
      </c>
      <c r="J100" s="118">
        <v>1</v>
      </c>
      <c r="K100" s="119"/>
      <c r="L100" s="120">
        <f t="shared" si="15"/>
        <v>20</v>
      </c>
      <c r="M100" s="154">
        <v>20</v>
      </c>
      <c r="N100" s="112"/>
      <c r="O100" s="121"/>
      <c r="P100" s="112"/>
      <c r="Q100" s="112"/>
      <c r="R100" s="112"/>
      <c r="S100" s="112"/>
      <c r="T100" s="112"/>
      <c r="U100" s="121"/>
      <c r="V100" s="112"/>
      <c r="W100" s="112"/>
      <c r="X100" s="112"/>
      <c r="Y100" s="112"/>
      <c r="Z100" s="112"/>
      <c r="AS100" s="237"/>
      <c r="AT100" s="237"/>
      <c r="AU100" s="237"/>
      <c r="AV100" s="237"/>
      <c r="AW100" s="237"/>
      <c r="AX100" s="237"/>
      <c r="AY100" s="237"/>
      <c r="AZ100" s="237"/>
      <c r="BA100" s="237"/>
      <c r="BB100" s="237"/>
      <c r="BC100" s="237"/>
    </row>
    <row r="101" spans="1:55" ht="11.25">
      <c r="A101" s="200"/>
      <c r="B101" s="205"/>
      <c r="C101" s="205"/>
      <c r="D101" s="201" t="s">
        <v>65</v>
      </c>
      <c r="E101" s="201" t="s">
        <v>147</v>
      </c>
      <c r="F101" s="207">
        <v>68</v>
      </c>
      <c r="G101" s="201" t="s">
        <v>529</v>
      </c>
      <c r="H101" s="155">
        <f t="shared" si="18"/>
        <v>65.72</v>
      </c>
      <c r="I101" s="116">
        <v>1</v>
      </c>
      <c r="J101" s="118">
        <v>1</v>
      </c>
      <c r="K101" s="119"/>
      <c r="L101" s="120">
        <f t="shared" si="15"/>
        <v>6</v>
      </c>
      <c r="M101" s="154">
        <v>6</v>
      </c>
      <c r="N101" s="112"/>
      <c r="O101" s="121"/>
      <c r="P101" s="112"/>
      <c r="Q101" s="112"/>
      <c r="R101" s="112"/>
      <c r="S101" s="112"/>
      <c r="T101" s="112"/>
      <c r="U101" s="121"/>
      <c r="V101" s="112"/>
      <c r="W101" s="112"/>
      <c r="X101" s="112"/>
      <c r="Y101" s="112"/>
      <c r="Z101" s="112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</row>
    <row r="102" spans="1:55" ht="11.25">
      <c r="A102" s="200"/>
      <c r="B102" s="205"/>
      <c r="C102" s="205"/>
      <c r="D102" s="201" t="s">
        <v>66</v>
      </c>
      <c r="E102" s="201" t="s">
        <v>148</v>
      </c>
      <c r="F102" s="207">
        <v>92</v>
      </c>
      <c r="G102" s="201" t="s">
        <v>569</v>
      </c>
      <c r="H102" s="155">
        <f t="shared" si="18"/>
        <v>65.78</v>
      </c>
      <c r="I102" s="116">
        <v>1</v>
      </c>
      <c r="J102" s="118">
        <v>1</v>
      </c>
      <c r="K102" s="119"/>
      <c r="L102" s="120">
        <f t="shared" si="15"/>
        <v>24</v>
      </c>
      <c r="M102" s="154">
        <v>24</v>
      </c>
      <c r="N102" s="112"/>
      <c r="O102" s="121"/>
      <c r="P102" s="112"/>
      <c r="Q102" s="112"/>
      <c r="R102" s="112"/>
      <c r="S102" s="112"/>
      <c r="T102" s="112"/>
      <c r="U102" s="121"/>
      <c r="V102" s="112"/>
      <c r="W102" s="112"/>
      <c r="X102" s="112"/>
      <c r="Y102" s="112"/>
      <c r="Z102" s="112"/>
      <c r="AS102" s="237"/>
      <c r="AT102" s="237"/>
      <c r="AU102" s="237"/>
      <c r="AV102" s="237"/>
      <c r="AW102" s="237"/>
      <c r="AX102" s="237"/>
      <c r="AY102" s="237"/>
      <c r="AZ102" s="237"/>
      <c r="BA102" s="237"/>
      <c r="BB102" s="237"/>
      <c r="BC102" s="237"/>
    </row>
    <row r="103" spans="1:55" ht="11.25">
      <c r="A103" s="200"/>
      <c r="B103" s="205"/>
      <c r="C103" s="205"/>
      <c r="D103" s="201" t="s">
        <v>67</v>
      </c>
      <c r="E103" s="201" t="s">
        <v>152</v>
      </c>
      <c r="F103" s="207">
        <v>97</v>
      </c>
      <c r="G103" s="201" t="s">
        <v>571</v>
      </c>
      <c r="H103" s="155">
        <f t="shared" si="18"/>
        <v>66.02</v>
      </c>
      <c r="I103" s="116">
        <v>10</v>
      </c>
      <c r="J103" s="156"/>
      <c r="K103" s="119">
        <v>10</v>
      </c>
      <c r="L103" s="120">
        <f t="shared" si="15"/>
        <v>5</v>
      </c>
      <c r="M103" s="121"/>
      <c r="N103" s="112"/>
      <c r="O103" s="121"/>
      <c r="P103" s="112"/>
      <c r="Q103" s="112"/>
      <c r="R103" s="112"/>
      <c r="S103" s="120">
        <v>5</v>
      </c>
      <c r="T103" s="112"/>
      <c r="U103" s="121">
        <v>10</v>
      </c>
      <c r="V103" s="112"/>
      <c r="W103" s="112"/>
      <c r="X103" s="112"/>
      <c r="Y103" s="112"/>
      <c r="Z103" s="112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237"/>
      <c r="BC103" s="237"/>
    </row>
    <row r="104" spans="1:55" ht="11.25">
      <c r="A104" s="200"/>
      <c r="B104" s="205"/>
      <c r="C104" s="205"/>
      <c r="D104" s="201" t="s">
        <v>68</v>
      </c>
      <c r="E104" s="201" t="s">
        <v>154</v>
      </c>
      <c r="F104" s="207">
        <v>103</v>
      </c>
      <c r="G104" s="201" t="s">
        <v>155</v>
      </c>
      <c r="H104" s="155">
        <f t="shared" si="18"/>
        <v>66.07</v>
      </c>
      <c r="I104" s="116">
        <v>10</v>
      </c>
      <c r="J104" s="118"/>
      <c r="K104" s="119">
        <v>10</v>
      </c>
      <c r="L104" s="120">
        <f t="shared" si="15"/>
        <v>6</v>
      </c>
      <c r="M104" s="121"/>
      <c r="N104" s="112"/>
      <c r="O104" s="121"/>
      <c r="P104" s="112"/>
      <c r="Q104" s="112"/>
      <c r="R104" s="112"/>
      <c r="S104" s="120">
        <v>6</v>
      </c>
      <c r="T104" s="112"/>
      <c r="U104" s="121">
        <v>10</v>
      </c>
      <c r="V104" s="112"/>
      <c r="W104" s="112"/>
      <c r="X104" s="112"/>
      <c r="Y104" s="112"/>
      <c r="Z104" s="112"/>
      <c r="AS104" s="237"/>
      <c r="AT104" s="237"/>
      <c r="AU104" s="237"/>
      <c r="AV104" s="237"/>
      <c r="AW104" s="237"/>
      <c r="AX104" s="237"/>
      <c r="AY104" s="237"/>
      <c r="AZ104" s="237"/>
      <c r="BA104" s="237"/>
      <c r="BB104" s="237"/>
      <c r="BC104" s="237"/>
    </row>
    <row r="105" spans="1:55" ht="11.25">
      <c r="A105" s="144"/>
      <c r="B105" s="145"/>
      <c r="C105" s="145"/>
      <c r="D105" s="146" t="s">
        <v>69</v>
      </c>
      <c r="E105" s="146" t="s">
        <v>153</v>
      </c>
      <c r="F105" s="147">
        <v>108</v>
      </c>
      <c r="G105" s="146" t="s">
        <v>156</v>
      </c>
      <c r="H105" s="157">
        <f t="shared" si="18"/>
        <v>66.13</v>
      </c>
      <c r="I105" s="148">
        <v>17</v>
      </c>
      <c r="J105" s="149"/>
      <c r="K105" s="150"/>
      <c r="L105" s="151">
        <f t="shared" si="15"/>
        <v>5</v>
      </c>
      <c r="M105" s="152"/>
      <c r="N105" s="144"/>
      <c r="O105" s="152"/>
      <c r="P105" s="144"/>
      <c r="Q105" s="144"/>
      <c r="R105" s="144"/>
      <c r="S105" s="144"/>
      <c r="T105" s="144"/>
      <c r="U105" s="152"/>
      <c r="V105" s="144"/>
      <c r="W105" s="144"/>
      <c r="X105" s="144"/>
      <c r="Y105" s="151">
        <v>5</v>
      </c>
      <c r="Z105" s="144"/>
      <c r="AA105" s="217">
        <f>F105</f>
        <v>108</v>
      </c>
      <c r="AB105" s="284"/>
      <c r="AS105" s="237"/>
      <c r="AT105" s="237"/>
      <c r="AU105" s="237"/>
      <c r="AV105" s="237"/>
      <c r="AW105" s="237"/>
      <c r="AX105" s="237"/>
      <c r="AY105" s="237"/>
      <c r="AZ105" s="237"/>
      <c r="BA105" s="237"/>
      <c r="BB105" s="237"/>
      <c r="BC105" s="237"/>
    </row>
    <row r="106" spans="1:55" ht="11.25">
      <c r="A106" s="112" t="s">
        <v>254</v>
      </c>
      <c r="B106" s="113" t="s">
        <v>554</v>
      </c>
      <c r="C106" s="113">
        <v>1</v>
      </c>
      <c r="D106" s="114" t="s">
        <v>531</v>
      </c>
      <c r="E106" s="115">
        <v>0</v>
      </c>
      <c r="F106" s="115">
        <v>4</v>
      </c>
      <c r="G106" s="114" t="s">
        <v>532</v>
      </c>
      <c r="H106" s="158">
        <v>69.8</v>
      </c>
      <c r="I106" s="116" t="s">
        <v>129</v>
      </c>
      <c r="J106" s="118">
        <v>8</v>
      </c>
      <c r="K106" s="119"/>
      <c r="L106" s="120">
        <f t="shared" si="15"/>
        <v>4</v>
      </c>
      <c r="M106" s="121"/>
      <c r="N106" s="112"/>
      <c r="O106" s="121"/>
      <c r="P106" s="112"/>
      <c r="Q106" s="112"/>
      <c r="R106" s="112"/>
      <c r="S106" s="120">
        <v>4</v>
      </c>
      <c r="T106" s="112"/>
      <c r="U106" s="121"/>
      <c r="V106" s="112"/>
      <c r="W106" s="112"/>
      <c r="X106" s="112"/>
      <c r="Y106" s="112"/>
      <c r="Z106" s="112"/>
      <c r="AS106" s="237"/>
      <c r="AT106" s="237"/>
      <c r="AU106" s="237"/>
      <c r="AV106" s="237"/>
      <c r="AW106" s="237"/>
      <c r="AX106" s="237"/>
      <c r="AY106" s="237"/>
      <c r="AZ106" s="237"/>
      <c r="BA106" s="237"/>
      <c r="BB106" s="237"/>
      <c r="BC106" s="237"/>
    </row>
    <row r="107" spans="1:55" ht="11.25">
      <c r="A107" s="112"/>
      <c r="B107" s="113"/>
      <c r="C107" s="113"/>
      <c r="D107" s="114" t="s">
        <v>555</v>
      </c>
      <c r="E107" s="115">
        <v>4</v>
      </c>
      <c r="F107" s="115">
        <v>20</v>
      </c>
      <c r="G107" s="114" t="s">
        <v>562</v>
      </c>
      <c r="H107" s="155">
        <f>H$106+E107/100</f>
        <v>69.84</v>
      </c>
      <c r="I107" s="116">
        <v>10</v>
      </c>
      <c r="J107" s="118"/>
      <c r="K107" s="119">
        <v>12</v>
      </c>
      <c r="L107" s="120">
        <f t="shared" si="15"/>
        <v>16</v>
      </c>
      <c r="M107" s="121"/>
      <c r="N107" s="112"/>
      <c r="O107" s="121"/>
      <c r="P107" s="112"/>
      <c r="Q107" s="112"/>
      <c r="R107" s="112"/>
      <c r="S107" s="112"/>
      <c r="T107" s="112"/>
      <c r="U107" s="154">
        <v>16</v>
      </c>
      <c r="V107" s="112"/>
      <c r="W107" s="112"/>
      <c r="X107" s="112"/>
      <c r="Y107" s="112"/>
      <c r="Z107" s="112"/>
      <c r="AS107" s="237"/>
      <c r="AT107" s="237"/>
      <c r="AU107" s="237"/>
      <c r="AV107" s="237"/>
      <c r="AW107" s="237"/>
      <c r="AX107" s="237"/>
      <c r="AY107" s="237"/>
      <c r="AZ107" s="237"/>
      <c r="BA107" s="237"/>
      <c r="BB107" s="237"/>
      <c r="BC107" s="237"/>
    </row>
    <row r="108" spans="1:55" ht="11.25">
      <c r="A108" s="112"/>
      <c r="B108" s="113"/>
      <c r="C108" s="113"/>
      <c r="D108" s="114" t="s">
        <v>556</v>
      </c>
      <c r="E108" s="115">
        <v>20</v>
      </c>
      <c r="F108" s="115">
        <v>25</v>
      </c>
      <c r="G108" s="114" t="s">
        <v>316</v>
      </c>
      <c r="H108" s="155">
        <f aca="true" t="shared" si="19" ref="H108:H113">H$106+E108/100</f>
        <v>70</v>
      </c>
      <c r="I108" s="116">
        <v>1</v>
      </c>
      <c r="J108" s="118">
        <v>1</v>
      </c>
      <c r="K108" s="119"/>
      <c r="L108" s="120">
        <f t="shared" si="15"/>
        <v>5</v>
      </c>
      <c r="M108" s="154">
        <v>5</v>
      </c>
      <c r="N108" s="112"/>
      <c r="O108" s="121"/>
      <c r="P108" s="112"/>
      <c r="Q108" s="112"/>
      <c r="R108" s="112"/>
      <c r="S108" s="112"/>
      <c r="T108" s="112"/>
      <c r="U108" s="121"/>
      <c r="V108" s="112"/>
      <c r="W108" s="112"/>
      <c r="X108" s="112"/>
      <c r="Y108" s="112"/>
      <c r="Z108" s="112"/>
      <c r="AS108" s="237"/>
      <c r="AT108" s="237"/>
      <c r="AU108" s="237"/>
      <c r="AV108" s="237"/>
      <c r="AW108" s="237"/>
      <c r="AX108" s="237"/>
      <c r="AY108" s="237"/>
      <c r="AZ108" s="237"/>
      <c r="BA108" s="237"/>
      <c r="BB108" s="237"/>
      <c r="BC108" s="237"/>
    </row>
    <row r="109" spans="1:55" ht="11.25">
      <c r="A109" s="112"/>
      <c r="B109" s="113"/>
      <c r="C109" s="113"/>
      <c r="D109" s="114" t="s">
        <v>557</v>
      </c>
      <c r="E109" s="115">
        <v>25</v>
      </c>
      <c r="F109" s="115">
        <v>30</v>
      </c>
      <c r="G109" s="114" t="s">
        <v>317</v>
      </c>
      <c r="H109" s="155">
        <f t="shared" si="19"/>
        <v>70.05</v>
      </c>
      <c r="I109" s="116">
        <v>10</v>
      </c>
      <c r="J109" s="118"/>
      <c r="K109" s="119">
        <v>12</v>
      </c>
      <c r="L109" s="120">
        <f t="shared" si="15"/>
        <v>5</v>
      </c>
      <c r="M109" s="121"/>
      <c r="N109" s="112"/>
      <c r="O109" s="121"/>
      <c r="P109" s="112"/>
      <c r="Q109" s="112"/>
      <c r="R109" s="112"/>
      <c r="S109" s="112"/>
      <c r="T109" s="112"/>
      <c r="U109" s="154">
        <v>5</v>
      </c>
      <c r="V109" s="112"/>
      <c r="W109" s="112"/>
      <c r="X109" s="112"/>
      <c r="Y109" s="112"/>
      <c r="Z109" s="112"/>
      <c r="AS109" s="237"/>
      <c r="AT109" s="237"/>
      <c r="AU109" s="237"/>
      <c r="AV109" s="237"/>
      <c r="AW109" s="237"/>
      <c r="AX109" s="237"/>
      <c r="AY109" s="237"/>
      <c r="AZ109" s="237"/>
      <c r="BA109" s="237"/>
      <c r="BB109" s="237"/>
      <c r="BC109" s="237"/>
    </row>
    <row r="110" spans="1:55" ht="11.25">
      <c r="A110" s="112"/>
      <c r="B110" s="113"/>
      <c r="C110" s="113"/>
      <c r="D110" s="114" t="s">
        <v>558</v>
      </c>
      <c r="E110" s="115">
        <v>30</v>
      </c>
      <c r="F110" s="115">
        <v>34</v>
      </c>
      <c r="G110" s="114" t="s">
        <v>521</v>
      </c>
      <c r="H110" s="155">
        <f t="shared" si="19"/>
        <v>70.1</v>
      </c>
      <c r="I110" s="116">
        <v>10</v>
      </c>
      <c r="J110" s="118"/>
      <c r="K110" s="119">
        <v>10</v>
      </c>
      <c r="L110" s="120">
        <f t="shared" si="15"/>
        <v>4</v>
      </c>
      <c r="M110" s="121"/>
      <c r="N110" s="112"/>
      <c r="O110" s="121"/>
      <c r="P110" s="112"/>
      <c r="Q110" s="112"/>
      <c r="R110" s="112"/>
      <c r="S110" s="120"/>
      <c r="T110" s="112"/>
      <c r="U110" s="121">
        <v>4</v>
      </c>
      <c r="V110" s="112"/>
      <c r="W110" s="112"/>
      <c r="X110" s="112"/>
      <c r="Y110" s="112"/>
      <c r="Z110" s="112"/>
      <c r="AS110" s="237"/>
      <c r="AT110" s="237"/>
      <c r="AU110" s="237"/>
      <c r="AV110" s="237"/>
      <c r="AW110" s="237"/>
      <c r="AX110" s="237"/>
      <c r="AY110" s="237"/>
      <c r="AZ110" s="237"/>
      <c r="BA110" s="237"/>
      <c r="BB110" s="237"/>
      <c r="BC110" s="237"/>
    </row>
    <row r="111" spans="1:55" ht="11.25">
      <c r="A111" s="112"/>
      <c r="B111" s="113"/>
      <c r="C111" s="113"/>
      <c r="D111" s="114" t="s">
        <v>559</v>
      </c>
      <c r="E111" s="115">
        <v>34</v>
      </c>
      <c r="F111" s="115">
        <v>44</v>
      </c>
      <c r="G111" s="114" t="s">
        <v>563</v>
      </c>
      <c r="H111" s="155">
        <f t="shared" si="19"/>
        <v>70.14</v>
      </c>
      <c r="I111" s="116">
        <v>1</v>
      </c>
      <c r="J111" s="118">
        <v>1</v>
      </c>
      <c r="K111" s="119"/>
      <c r="L111" s="120">
        <f t="shared" si="15"/>
        <v>10</v>
      </c>
      <c r="M111" s="154">
        <v>10</v>
      </c>
      <c r="N111" s="112"/>
      <c r="O111" s="121"/>
      <c r="P111" s="112"/>
      <c r="Q111" s="112"/>
      <c r="R111" s="112"/>
      <c r="S111" s="112"/>
      <c r="T111" s="112"/>
      <c r="U111" s="121"/>
      <c r="V111" s="112"/>
      <c r="W111" s="112"/>
      <c r="X111" s="112"/>
      <c r="Y111" s="112"/>
      <c r="Z111" s="112"/>
      <c r="AS111" s="237"/>
      <c r="AT111" s="237"/>
      <c r="AU111" s="237"/>
      <c r="AV111" s="237"/>
      <c r="AW111" s="237"/>
      <c r="AX111" s="237"/>
      <c r="AY111" s="237"/>
      <c r="AZ111" s="237"/>
      <c r="BA111" s="237"/>
      <c r="BB111" s="237"/>
      <c r="BC111" s="237"/>
    </row>
    <row r="112" spans="1:55" ht="11.25">
      <c r="A112" s="112"/>
      <c r="B112" s="113"/>
      <c r="C112" s="113"/>
      <c r="D112" s="114" t="s">
        <v>560</v>
      </c>
      <c r="E112" s="115">
        <v>44</v>
      </c>
      <c r="F112" s="115">
        <v>49.5</v>
      </c>
      <c r="G112" s="114" t="s">
        <v>244</v>
      </c>
      <c r="H112" s="155">
        <f t="shared" si="19"/>
        <v>70.24</v>
      </c>
      <c r="I112" s="116">
        <v>10</v>
      </c>
      <c r="J112" s="118"/>
      <c r="K112" s="119">
        <v>14</v>
      </c>
      <c r="L112" s="120">
        <f t="shared" si="15"/>
        <v>5.5</v>
      </c>
      <c r="M112" s="121"/>
      <c r="N112" s="112"/>
      <c r="O112" s="121"/>
      <c r="P112" s="112"/>
      <c r="Q112" s="112"/>
      <c r="R112" s="112"/>
      <c r="S112" s="112"/>
      <c r="T112" s="112"/>
      <c r="U112" s="154">
        <v>5.5</v>
      </c>
      <c r="V112" s="112"/>
      <c r="W112" s="112"/>
      <c r="X112" s="112"/>
      <c r="Y112" s="112"/>
      <c r="Z112" s="112"/>
      <c r="AS112" s="237"/>
      <c r="AT112" s="237"/>
      <c r="AU112" s="237"/>
      <c r="AV112" s="237"/>
      <c r="AW112" s="237"/>
      <c r="AX112" s="237"/>
      <c r="AY112" s="237"/>
      <c r="AZ112" s="237"/>
      <c r="BA112" s="237"/>
      <c r="BB112" s="237"/>
      <c r="BC112" s="237"/>
    </row>
    <row r="113" spans="1:55" ht="11.25">
      <c r="A113" s="144"/>
      <c r="B113" s="145"/>
      <c r="C113" s="145"/>
      <c r="D113" s="146" t="s">
        <v>561</v>
      </c>
      <c r="E113" s="147">
        <v>49.5</v>
      </c>
      <c r="F113" s="147">
        <v>71</v>
      </c>
      <c r="G113" s="146" t="s">
        <v>506</v>
      </c>
      <c r="H113" s="157">
        <f t="shared" si="19"/>
        <v>70.295</v>
      </c>
      <c r="I113" s="148">
        <v>1</v>
      </c>
      <c r="J113" s="149">
        <v>1</v>
      </c>
      <c r="K113" s="150"/>
      <c r="L113" s="151">
        <f t="shared" si="15"/>
        <v>21.5</v>
      </c>
      <c r="M113" s="153">
        <v>21.5</v>
      </c>
      <c r="N113" s="144"/>
      <c r="O113" s="152"/>
      <c r="P113" s="144"/>
      <c r="Q113" s="144"/>
      <c r="R113" s="144"/>
      <c r="S113" s="144"/>
      <c r="T113" s="144"/>
      <c r="U113" s="152"/>
      <c r="V113" s="144"/>
      <c r="W113" s="144"/>
      <c r="X113" s="144"/>
      <c r="Y113" s="144"/>
      <c r="Z113" s="144"/>
      <c r="AA113" s="217">
        <f>F113</f>
        <v>71</v>
      </c>
      <c r="AB113" s="284"/>
      <c r="AS113" s="237"/>
      <c r="AT113" s="237"/>
      <c r="AU113" s="237"/>
      <c r="AV113" s="237"/>
      <c r="AW113" s="237"/>
      <c r="AX113" s="237"/>
      <c r="AY113" s="237"/>
      <c r="AZ113" s="237"/>
      <c r="BA113" s="237"/>
      <c r="BB113" s="237"/>
      <c r="BC113" s="237"/>
    </row>
    <row r="114" spans="1:55" ht="11.25">
      <c r="A114" s="112" t="s">
        <v>254</v>
      </c>
      <c r="B114" s="113" t="s">
        <v>392</v>
      </c>
      <c r="C114" s="113">
        <v>1</v>
      </c>
      <c r="D114" s="114" t="s">
        <v>393</v>
      </c>
      <c r="E114" s="115">
        <v>0</v>
      </c>
      <c r="F114" s="115">
        <v>5</v>
      </c>
      <c r="G114" s="114" t="s">
        <v>532</v>
      </c>
      <c r="H114" s="158">
        <v>74.8</v>
      </c>
      <c r="I114" s="116">
        <v>1</v>
      </c>
      <c r="J114" s="118">
        <v>1</v>
      </c>
      <c r="K114" s="119"/>
      <c r="L114" s="120">
        <f t="shared" si="15"/>
        <v>5</v>
      </c>
      <c r="M114" s="154">
        <v>5</v>
      </c>
      <c r="N114" s="112"/>
      <c r="O114" s="121"/>
      <c r="P114" s="112"/>
      <c r="Q114" s="112"/>
      <c r="R114" s="112"/>
      <c r="S114" s="112"/>
      <c r="T114" s="112"/>
      <c r="U114" s="121"/>
      <c r="V114" s="112"/>
      <c r="W114" s="112"/>
      <c r="X114" s="112"/>
      <c r="Y114" s="112"/>
      <c r="Z114" s="112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237"/>
      <c r="BC114" s="237"/>
    </row>
    <row r="115" spans="1:55" ht="11.25">
      <c r="A115" s="112"/>
      <c r="B115" s="113"/>
      <c r="C115" s="113"/>
      <c r="D115" s="114" t="s">
        <v>394</v>
      </c>
      <c r="E115" s="115">
        <v>5</v>
      </c>
      <c r="F115" s="115">
        <v>9</v>
      </c>
      <c r="G115" s="114" t="s">
        <v>533</v>
      </c>
      <c r="H115" s="155">
        <f>H$114+E115/100</f>
        <v>74.85</v>
      </c>
      <c r="I115" s="116">
        <v>10</v>
      </c>
      <c r="J115" s="118"/>
      <c r="K115" s="119">
        <v>14</v>
      </c>
      <c r="L115" s="120">
        <f t="shared" si="15"/>
        <v>4</v>
      </c>
      <c r="M115" s="121"/>
      <c r="N115" s="112"/>
      <c r="O115" s="121"/>
      <c r="P115" s="112"/>
      <c r="Q115" s="112"/>
      <c r="R115" s="112"/>
      <c r="S115" s="112"/>
      <c r="T115" s="112"/>
      <c r="U115" s="121"/>
      <c r="V115" s="112"/>
      <c r="W115" s="120">
        <v>4</v>
      </c>
      <c r="X115" s="112"/>
      <c r="Y115" s="112"/>
      <c r="Z115" s="112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237"/>
      <c r="BC115" s="237"/>
    </row>
    <row r="116" spans="1:55" ht="11.25">
      <c r="A116" s="112"/>
      <c r="B116" s="113"/>
      <c r="C116" s="113"/>
      <c r="D116" s="114" t="s">
        <v>395</v>
      </c>
      <c r="E116" s="115">
        <v>9</v>
      </c>
      <c r="F116" s="115">
        <v>12</v>
      </c>
      <c r="G116" s="114" t="s">
        <v>519</v>
      </c>
      <c r="H116" s="155">
        <f>H$114+E116/100</f>
        <v>74.89</v>
      </c>
      <c r="I116" s="116" t="s">
        <v>440</v>
      </c>
      <c r="J116" s="156" t="s">
        <v>532</v>
      </c>
      <c r="K116" s="119"/>
      <c r="L116" s="120">
        <f t="shared" si="15"/>
        <v>3</v>
      </c>
      <c r="M116" s="121"/>
      <c r="N116" s="112"/>
      <c r="O116" s="121"/>
      <c r="P116" s="112"/>
      <c r="Q116" s="112"/>
      <c r="R116" s="112"/>
      <c r="S116" s="112"/>
      <c r="T116" s="112"/>
      <c r="U116" s="121"/>
      <c r="V116" s="112"/>
      <c r="W116" s="120">
        <v>3</v>
      </c>
      <c r="X116" s="112"/>
      <c r="Y116" s="112"/>
      <c r="Z116" s="112"/>
      <c r="AS116" s="237"/>
      <c r="AT116" s="237"/>
      <c r="AU116" s="237"/>
      <c r="AV116" s="237"/>
      <c r="AW116" s="237"/>
      <c r="AX116" s="237"/>
      <c r="AY116" s="237"/>
      <c r="AZ116" s="237"/>
      <c r="BA116" s="237"/>
      <c r="BB116" s="237"/>
      <c r="BC116" s="237"/>
    </row>
    <row r="117" spans="1:55" ht="11.25">
      <c r="A117" s="112"/>
      <c r="B117" s="113"/>
      <c r="C117" s="113"/>
      <c r="D117" s="114" t="s">
        <v>396</v>
      </c>
      <c r="E117" s="115">
        <v>12</v>
      </c>
      <c r="F117" s="115">
        <v>17</v>
      </c>
      <c r="G117" s="114" t="s">
        <v>520</v>
      </c>
      <c r="H117" s="155">
        <f>H$114+E117/100</f>
        <v>74.92</v>
      </c>
      <c r="I117" s="116">
        <v>1</v>
      </c>
      <c r="J117" s="118">
        <v>1</v>
      </c>
      <c r="K117" s="119"/>
      <c r="L117" s="120">
        <f t="shared" si="15"/>
        <v>5</v>
      </c>
      <c r="M117" s="154">
        <v>5</v>
      </c>
      <c r="N117" s="112"/>
      <c r="O117" s="121"/>
      <c r="P117" s="112"/>
      <c r="Q117" s="112"/>
      <c r="R117" s="112"/>
      <c r="S117" s="112"/>
      <c r="T117" s="112"/>
      <c r="U117" s="121"/>
      <c r="V117" s="112"/>
      <c r="W117" s="112"/>
      <c r="X117" s="112"/>
      <c r="Y117" s="112"/>
      <c r="Z117" s="112"/>
      <c r="AS117" s="237"/>
      <c r="AT117" s="237"/>
      <c r="AU117" s="237"/>
      <c r="AV117" s="237"/>
      <c r="AW117" s="237"/>
      <c r="AX117" s="237"/>
      <c r="AY117" s="237"/>
      <c r="AZ117" s="237"/>
      <c r="BA117" s="237"/>
      <c r="BB117" s="237"/>
      <c r="BC117" s="237"/>
    </row>
    <row r="118" spans="1:55" ht="11.25">
      <c r="A118" s="144"/>
      <c r="B118" s="145"/>
      <c r="C118" s="145"/>
      <c r="D118" s="146" t="s">
        <v>397</v>
      </c>
      <c r="E118" s="147">
        <v>17</v>
      </c>
      <c r="F118" s="147">
        <v>69</v>
      </c>
      <c r="G118" s="146" t="s">
        <v>439</v>
      </c>
      <c r="H118" s="157">
        <f>H$114+E118/100</f>
        <v>74.97</v>
      </c>
      <c r="I118" s="148">
        <v>1</v>
      </c>
      <c r="J118" s="149">
        <v>1</v>
      </c>
      <c r="K118" s="150"/>
      <c r="L118" s="151">
        <f t="shared" si="15"/>
        <v>52</v>
      </c>
      <c r="M118" s="153">
        <v>52</v>
      </c>
      <c r="N118" s="144"/>
      <c r="O118" s="152"/>
      <c r="P118" s="144"/>
      <c r="Q118" s="144"/>
      <c r="R118" s="144"/>
      <c r="S118" s="144"/>
      <c r="T118" s="144"/>
      <c r="U118" s="152"/>
      <c r="V118" s="144"/>
      <c r="W118" s="144"/>
      <c r="X118" s="144"/>
      <c r="Y118" s="144"/>
      <c r="Z118" s="144"/>
      <c r="AA118" s="217">
        <f>F118</f>
        <v>69</v>
      </c>
      <c r="AB118" s="284"/>
      <c r="AS118" s="237"/>
      <c r="AT118" s="237"/>
      <c r="AU118" s="237"/>
      <c r="AV118" s="237"/>
      <c r="AW118" s="237"/>
      <c r="AX118" s="237"/>
      <c r="AY118" s="237"/>
      <c r="AZ118" s="237"/>
      <c r="BA118" s="237"/>
      <c r="BB118" s="237"/>
      <c r="BC118" s="237"/>
    </row>
    <row r="119" spans="1:55" ht="11.25">
      <c r="A119" s="112" t="s">
        <v>254</v>
      </c>
      <c r="B119" s="113" t="s">
        <v>575</v>
      </c>
      <c r="C119" s="113">
        <v>1</v>
      </c>
      <c r="D119" s="114" t="s">
        <v>576</v>
      </c>
      <c r="E119" s="115">
        <v>0</v>
      </c>
      <c r="F119" s="115">
        <v>9</v>
      </c>
      <c r="G119" s="114" t="s">
        <v>532</v>
      </c>
      <c r="H119" s="158">
        <v>79.5</v>
      </c>
      <c r="I119" s="116">
        <v>10</v>
      </c>
      <c r="J119" s="118"/>
      <c r="K119" s="119">
        <v>14</v>
      </c>
      <c r="L119" s="120">
        <f t="shared" si="15"/>
        <v>9</v>
      </c>
      <c r="M119" s="121"/>
      <c r="N119" s="112"/>
      <c r="O119" s="121"/>
      <c r="P119" s="112"/>
      <c r="Q119" s="112"/>
      <c r="R119" s="112"/>
      <c r="S119" s="112"/>
      <c r="T119" s="112"/>
      <c r="U119" s="121"/>
      <c r="V119" s="112"/>
      <c r="W119" s="120">
        <v>9</v>
      </c>
      <c r="X119" s="112"/>
      <c r="Y119" s="112"/>
      <c r="Z119" s="112"/>
      <c r="AS119" s="237"/>
      <c r="AT119" s="237"/>
      <c r="AU119" s="237"/>
      <c r="AV119" s="237"/>
      <c r="AW119" s="237"/>
      <c r="AX119" s="237"/>
      <c r="AY119" s="237"/>
      <c r="AZ119" s="237"/>
      <c r="BA119" s="237"/>
      <c r="BB119" s="237"/>
      <c r="BC119" s="237"/>
    </row>
    <row r="120" spans="1:55" ht="11.25">
      <c r="A120" s="112"/>
      <c r="B120" s="113"/>
      <c r="C120" s="113"/>
      <c r="D120" s="114" t="s">
        <v>577</v>
      </c>
      <c r="E120" s="115">
        <v>9</v>
      </c>
      <c r="F120" s="115">
        <v>16</v>
      </c>
      <c r="G120" s="114" t="s">
        <v>533</v>
      </c>
      <c r="H120" s="155">
        <f>H$119+E120/100</f>
        <v>79.59</v>
      </c>
      <c r="I120" s="116">
        <v>10</v>
      </c>
      <c r="J120" s="118"/>
      <c r="K120" s="119">
        <v>14</v>
      </c>
      <c r="L120" s="120">
        <f t="shared" si="15"/>
        <v>7</v>
      </c>
      <c r="M120" s="121"/>
      <c r="N120" s="112"/>
      <c r="O120" s="121"/>
      <c r="P120" s="112"/>
      <c r="Q120" s="112"/>
      <c r="R120" s="112"/>
      <c r="S120" s="112"/>
      <c r="T120" s="112"/>
      <c r="U120" s="121"/>
      <c r="V120" s="112"/>
      <c r="W120" s="120">
        <v>7</v>
      </c>
      <c r="X120" s="112"/>
      <c r="Y120" s="112"/>
      <c r="Z120" s="112"/>
      <c r="AS120" s="237"/>
      <c r="AT120" s="237"/>
      <c r="AU120" s="237"/>
      <c r="AV120" s="237"/>
      <c r="AW120" s="237"/>
      <c r="AX120" s="237"/>
      <c r="AY120" s="237"/>
      <c r="AZ120" s="237"/>
      <c r="BA120" s="237"/>
      <c r="BB120" s="237"/>
      <c r="BC120" s="237"/>
    </row>
    <row r="121" spans="1:55" ht="11.25">
      <c r="A121" s="112"/>
      <c r="B121" s="113"/>
      <c r="C121" s="113"/>
      <c r="D121" s="114" t="s">
        <v>578</v>
      </c>
      <c r="E121" s="115">
        <v>16</v>
      </c>
      <c r="F121" s="115">
        <v>24</v>
      </c>
      <c r="G121" s="114" t="s">
        <v>519</v>
      </c>
      <c r="H121" s="155">
        <f>H$119+E121/100</f>
        <v>79.66</v>
      </c>
      <c r="I121" s="116">
        <v>10</v>
      </c>
      <c r="J121" s="118"/>
      <c r="K121" s="119">
        <v>12</v>
      </c>
      <c r="L121" s="120">
        <f t="shared" si="15"/>
        <v>8</v>
      </c>
      <c r="M121" s="121"/>
      <c r="N121" s="112"/>
      <c r="O121" s="121"/>
      <c r="P121" s="112"/>
      <c r="Q121" s="112"/>
      <c r="R121" s="112"/>
      <c r="S121" s="112"/>
      <c r="T121" s="112"/>
      <c r="U121" s="154">
        <v>8</v>
      </c>
      <c r="V121" s="112"/>
      <c r="W121" s="112"/>
      <c r="X121" s="112"/>
      <c r="Y121" s="112"/>
      <c r="Z121" s="112"/>
      <c r="AS121" s="237"/>
      <c r="AT121" s="237"/>
      <c r="AU121" s="237"/>
      <c r="AV121" s="237"/>
      <c r="AW121" s="237"/>
      <c r="AX121" s="237"/>
      <c r="AY121" s="237"/>
      <c r="AZ121" s="237"/>
      <c r="BA121" s="237"/>
      <c r="BB121" s="237"/>
      <c r="BC121" s="237"/>
    </row>
    <row r="122" spans="1:55" ht="11.25">
      <c r="A122" s="112"/>
      <c r="B122" s="113"/>
      <c r="C122" s="113"/>
      <c r="D122" s="114" t="s">
        <v>579</v>
      </c>
      <c r="E122" s="115">
        <v>24</v>
      </c>
      <c r="F122" s="115">
        <v>27</v>
      </c>
      <c r="G122" s="114" t="s">
        <v>520</v>
      </c>
      <c r="H122" s="155">
        <f>H$119+E122/100</f>
        <v>79.74</v>
      </c>
      <c r="I122" s="208" t="s">
        <v>377</v>
      </c>
      <c r="J122" s="118">
        <v>8</v>
      </c>
      <c r="K122" s="119"/>
      <c r="L122" s="120">
        <f t="shared" si="15"/>
        <v>3</v>
      </c>
      <c r="M122" s="121"/>
      <c r="N122" s="112"/>
      <c r="O122" s="121"/>
      <c r="P122" s="112"/>
      <c r="Q122" s="112"/>
      <c r="R122" s="112"/>
      <c r="S122" s="120">
        <v>3</v>
      </c>
      <c r="T122" s="112"/>
      <c r="U122" s="121"/>
      <c r="V122" s="112"/>
      <c r="W122" s="112"/>
      <c r="X122" s="112"/>
      <c r="Y122" s="112"/>
      <c r="Z122" s="112"/>
      <c r="AS122" s="237"/>
      <c r="AT122" s="237"/>
      <c r="AU122" s="237"/>
      <c r="AV122" s="237"/>
      <c r="AW122" s="237"/>
      <c r="AX122" s="237"/>
      <c r="AY122" s="237"/>
      <c r="AZ122" s="237"/>
      <c r="BA122" s="237"/>
      <c r="BB122" s="237"/>
      <c r="BC122" s="237"/>
    </row>
    <row r="123" spans="1:55" ht="11.25">
      <c r="A123" s="112"/>
      <c r="B123" s="113"/>
      <c r="C123" s="113"/>
      <c r="D123" s="114" t="s">
        <v>580</v>
      </c>
      <c r="E123" s="115">
        <v>27</v>
      </c>
      <c r="F123" s="115">
        <v>30</v>
      </c>
      <c r="G123" s="114" t="s">
        <v>316</v>
      </c>
      <c r="H123" s="155">
        <f>H$119+E123/100</f>
        <v>79.77</v>
      </c>
      <c r="I123" s="116">
        <v>10</v>
      </c>
      <c r="J123" s="118"/>
      <c r="K123" s="119">
        <v>13</v>
      </c>
      <c r="L123" s="120">
        <f t="shared" si="15"/>
        <v>3</v>
      </c>
      <c r="M123" s="121"/>
      <c r="N123" s="112"/>
      <c r="O123" s="121"/>
      <c r="P123" s="112"/>
      <c r="Q123" s="112"/>
      <c r="R123" s="112"/>
      <c r="S123" s="112"/>
      <c r="T123" s="112"/>
      <c r="U123" s="121"/>
      <c r="V123" s="120">
        <v>3</v>
      </c>
      <c r="W123" s="112"/>
      <c r="X123" s="112"/>
      <c r="Y123" s="112"/>
      <c r="Z123" s="112"/>
      <c r="AS123" s="237"/>
      <c r="AT123" s="237"/>
      <c r="AU123" s="237"/>
      <c r="AV123" s="237"/>
      <c r="AW123" s="237"/>
      <c r="AX123" s="237"/>
      <c r="AY123" s="237"/>
      <c r="AZ123" s="237"/>
      <c r="BA123" s="237"/>
      <c r="BB123" s="237"/>
      <c r="BC123" s="237"/>
    </row>
    <row r="124" spans="1:55" ht="11.25">
      <c r="A124" s="144"/>
      <c r="B124" s="145"/>
      <c r="C124" s="145"/>
      <c r="D124" s="146" t="s">
        <v>581</v>
      </c>
      <c r="E124" s="147">
        <v>30</v>
      </c>
      <c r="F124" s="147">
        <v>36</v>
      </c>
      <c r="G124" s="146" t="s">
        <v>316</v>
      </c>
      <c r="H124" s="155">
        <f>H$119+E124/100</f>
        <v>79.8</v>
      </c>
      <c r="I124" s="148">
        <v>10</v>
      </c>
      <c r="J124" s="149"/>
      <c r="K124" s="150">
        <v>12</v>
      </c>
      <c r="L124" s="151">
        <f t="shared" si="15"/>
        <v>6</v>
      </c>
      <c r="M124" s="152"/>
      <c r="N124" s="144"/>
      <c r="O124" s="152"/>
      <c r="P124" s="144"/>
      <c r="Q124" s="144"/>
      <c r="R124" s="144"/>
      <c r="S124" s="144"/>
      <c r="T124" s="144"/>
      <c r="U124" s="153">
        <v>6</v>
      </c>
      <c r="V124" s="144"/>
      <c r="W124" s="144"/>
      <c r="X124" s="144"/>
      <c r="Y124" s="144"/>
      <c r="Z124" s="144"/>
      <c r="AA124" s="217">
        <f>F124</f>
        <v>36</v>
      </c>
      <c r="AB124" s="284"/>
      <c r="AS124" s="237"/>
      <c r="AT124" s="237"/>
      <c r="AU124" s="237"/>
      <c r="AV124" s="237"/>
      <c r="AW124" s="237"/>
      <c r="AX124" s="237"/>
      <c r="AY124" s="237"/>
      <c r="AZ124" s="237"/>
      <c r="BA124" s="237"/>
      <c r="BB124" s="237"/>
      <c r="BC124" s="237"/>
    </row>
    <row r="125" spans="1:55" ht="11.25">
      <c r="A125" s="112" t="s">
        <v>254</v>
      </c>
      <c r="B125" s="113" t="s">
        <v>88</v>
      </c>
      <c r="C125" s="113">
        <v>1</v>
      </c>
      <c r="D125" s="114" t="s">
        <v>87</v>
      </c>
      <c r="E125" s="115">
        <v>0</v>
      </c>
      <c r="F125" s="115">
        <v>16</v>
      </c>
      <c r="G125" s="114" t="s">
        <v>257</v>
      </c>
      <c r="H125" s="155">
        <v>84.5</v>
      </c>
      <c r="I125" s="117">
        <v>10</v>
      </c>
      <c r="J125" s="118"/>
      <c r="K125" s="119">
        <v>12</v>
      </c>
      <c r="L125" s="120">
        <f t="shared" si="15"/>
        <v>16</v>
      </c>
      <c r="M125" s="121"/>
      <c r="N125" s="112"/>
      <c r="O125" s="121"/>
      <c r="P125" s="112"/>
      <c r="Q125" s="112"/>
      <c r="R125" s="112"/>
      <c r="S125" s="112"/>
      <c r="T125" s="112"/>
      <c r="U125" s="154">
        <v>16</v>
      </c>
      <c r="V125" s="112"/>
      <c r="W125" s="112"/>
      <c r="X125" s="112"/>
      <c r="Y125" s="112"/>
      <c r="Z125" s="112"/>
      <c r="AS125" s="237"/>
      <c r="AT125" s="237"/>
      <c r="AU125" s="237"/>
      <c r="AV125" s="237"/>
      <c r="AW125" s="237"/>
      <c r="AX125" s="237"/>
      <c r="AY125" s="237"/>
      <c r="AZ125" s="237"/>
      <c r="BA125" s="237"/>
      <c r="BB125" s="237"/>
      <c r="BC125" s="237"/>
    </row>
    <row r="126" spans="1:55" ht="11.25">
      <c r="A126" s="112"/>
      <c r="B126" s="113"/>
      <c r="C126" s="113"/>
      <c r="D126" s="114" t="s">
        <v>73</v>
      </c>
      <c r="E126" s="115">
        <v>16</v>
      </c>
      <c r="F126" s="115">
        <v>20</v>
      </c>
      <c r="G126" s="114" t="s">
        <v>519</v>
      </c>
      <c r="H126" s="155">
        <f>H$125+E126/100</f>
        <v>84.66</v>
      </c>
      <c r="I126" s="116">
        <v>10</v>
      </c>
      <c r="J126" s="118"/>
      <c r="K126" s="119">
        <v>10</v>
      </c>
      <c r="L126" s="120">
        <f t="shared" si="15"/>
        <v>4</v>
      </c>
      <c r="M126" s="121"/>
      <c r="N126" s="112"/>
      <c r="O126" s="121"/>
      <c r="P126" s="112"/>
      <c r="Q126" s="112"/>
      <c r="R126" s="112"/>
      <c r="S126" s="120"/>
      <c r="T126" s="112"/>
      <c r="U126" s="121">
        <v>4</v>
      </c>
      <c r="V126" s="112"/>
      <c r="W126" s="112"/>
      <c r="X126" s="112"/>
      <c r="Y126" s="112"/>
      <c r="Z126" s="112"/>
      <c r="AS126" s="237"/>
      <c r="AT126" s="237"/>
      <c r="AU126" s="237"/>
      <c r="AV126" s="237"/>
      <c r="AW126" s="237"/>
      <c r="AX126" s="237"/>
      <c r="AY126" s="237"/>
      <c r="AZ126" s="237"/>
      <c r="BA126" s="237"/>
      <c r="BB126" s="237"/>
      <c r="BC126" s="237"/>
    </row>
    <row r="127" spans="1:55" ht="11.25">
      <c r="A127" s="112"/>
      <c r="B127" s="113"/>
      <c r="C127" s="113"/>
      <c r="D127" s="114" t="s">
        <v>60</v>
      </c>
      <c r="E127" s="115">
        <v>20</v>
      </c>
      <c r="F127" s="115">
        <v>27</v>
      </c>
      <c r="G127" s="114" t="s">
        <v>520</v>
      </c>
      <c r="H127" s="155">
        <f aca="true" t="shared" si="20" ref="H127:H134">H$125+E127/100</f>
        <v>84.7</v>
      </c>
      <c r="I127" s="116">
        <v>10</v>
      </c>
      <c r="J127" s="118"/>
      <c r="K127" s="119">
        <v>12</v>
      </c>
      <c r="L127" s="120">
        <f t="shared" si="15"/>
        <v>7</v>
      </c>
      <c r="M127" s="121"/>
      <c r="N127" s="112"/>
      <c r="O127" s="121"/>
      <c r="P127" s="112"/>
      <c r="Q127" s="112"/>
      <c r="R127" s="112"/>
      <c r="S127" s="112"/>
      <c r="T127" s="112"/>
      <c r="U127" s="154">
        <v>7</v>
      </c>
      <c r="V127" s="112"/>
      <c r="W127" s="112"/>
      <c r="X127" s="112"/>
      <c r="Y127" s="112"/>
      <c r="Z127" s="112"/>
      <c r="AS127" s="237"/>
      <c r="AT127" s="237"/>
      <c r="AU127" s="237"/>
      <c r="AV127" s="237"/>
      <c r="AW127" s="237"/>
      <c r="AX127" s="237"/>
      <c r="AY127" s="237"/>
      <c r="AZ127" s="237"/>
      <c r="BA127" s="237"/>
      <c r="BB127" s="237"/>
      <c r="BC127" s="237"/>
    </row>
    <row r="128" spans="1:55" ht="11.25">
      <c r="A128" s="112"/>
      <c r="B128" s="113"/>
      <c r="C128" s="113"/>
      <c r="D128" s="114" t="s">
        <v>86</v>
      </c>
      <c r="E128" s="115">
        <v>27</v>
      </c>
      <c r="F128" s="115">
        <v>43.5</v>
      </c>
      <c r="G128" s="114" t="s">
        <v>89</v>
      </c>
      <c r="H128" s="155">
        <f t="shared" si="20"/>
        <v>84.77</v>
      </c>
      <c r="I128" s="116">
        <v>1</v>
      </c>
      <c r="J128" s="118">
        <v>1</v>
      </c>
      <c r="K128" s="119"/>
      <c r="L128" s="120">
        <f t="shared" si="15"/>
        <v>16.5</v>
      </c>
      <c r="M128" s="154">
        <v>16.5</v>
      </c>
      <c r="N128" s="112"/>
      <c r="O128" s="121"/>
      <c r="P128" s="112"/>
      <c r="Q128" s="112"/>
      <c r="R128" s="112"/>
      <c r="S128" s="112"/>
      <c r="T128" s="112"/>
      <c r="U128" s="121"/>
      <c r="V128" s="112"/>
      <c r="W128" s="112"/>
      <c r="X128" s="112"/>
      <c r="Y128" s="112"/>
      <c r="Z128" s="112"/>
      <c r="AS128" s="237"/>
      <c r="AT128" s="237"/>
      <c r="AU128" s="237"/>
      <c r="AV128" s="237"/>
      <c r="AW128" s="237"/>
      <c r="AX128" s="237"/>
      <c r="AY128" s="237"/>
      <c r="AZ128" s="237"/>
      <c r="BA128" s="237"/>
      <c r="BB128" s="237"/>
      <c r="BC128" s="237"/>
    </row>
    <row r="129" spans="1:55" ht="11.25">
      <c r="A129" s="112"/>
      <c r="B129" s="113"/>
      <c r="C129" s="113"/>
      <c r="D129" s="114" t="s">
        <v>85</v>
      </c>
      <c r="E129" s="115">
        <v>43.5</v>
      </c>
      <c r="F129" s="115">
        <v>48</v>
      </c>
      <c r="G129" s="114" t="s">
        <v>524</v>
      </c>
      <c r="H129" s="155">
        <f t="shared" si="20"/>
        <v>84.935</v>
      </c>
      <c r="I129" s="116">
        <v>10</v>
      </c>
      <c r="J129" s="118">
        <v>8</v>
      </c>
      <c r="K129" s="119"/>
      <c r="L129" s="120">
        <f t="shared" si="15"/>
        <v>4.5</v>
      </c>
      <c r="M129" s="121"/>
      <c r="N129" s="112"/>
      <c r="O129" s="121"/>
      <c r="P129" s="112"/>
      <c r="Q129" s="112"/>
      <c r="R129" s="112"/>
      <c r="S129" s="120"/>
      <c r="T129" s="112"/>
      <c r="U129" s="121">
        <v>4.5</v>
      </c>
      <c r="V129" s="112"/>
      <c r="W129" s="112"/>
      <c r="X129" s="112"/>
      <c r="Y129" s="112"/>
      <c r="Z129" s="112"/>
      <c r="AS129" s="237"/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237"/>
    </row>
    <row r="130" spans="1:55" ht="11.25">
      <c r="A130" s="112"/>
      <c r="B130" s="113"/>
      <c r="C130" s="113"/>
      <c r="D130" s="114" t="s">
        <v>84</v>
      </c>
      <c r="E130" s="115">
        <v>48</v>
      </c>
      <c r="F130" s="115">
        <v>94.5</v>
      </c>
      <c r="G130" s="114" t="s">
        <v>90</v>
      </c>
      <c r="H130" s="155">
        <f t="shared" si="20"/>
        <v>84.98</v>
      </c>
      <c r="I130" s="116">
        <v>1</v>
      </c>
      <c r="J130" s="118">
        <v>1</v>
      </c>
      <c r="K130" s="119"/>
      <c r="L130" s="120">
        <f t="shared" si="15"/>
        <v>46.5</v>
      </c>
      <c r="M130" s="154">
        <v>46.5</v>
      </c>
      <c r="N130" s="112"/>
      <c r="O130" s="121"/>
      <c r="P130" s="112"/>
      <c r="Q130" s="112"/>
      <c r="R130" s="112"/>
      <c r="S130" s="112"/>
      <c r="T130" s="112"/>
      <c r="U130" s="121"/>
      <c r="V130" s="112"/>
      <c r="W130" s="112"/>
      <c r="X130" s="112"/>
      <c r="Y130" s="112"/>
      <c r="Z130" s="112"/>
      <c r="AS130" s="237"/>
      <c r="AT130" s="237"/>
      <c r="AU130" s="237"/>
      <c r="AV130" s="237"/>
      <c r="AW130" s="237"/>
      <c r="AX130" s="237"/>
      <c r="AY130" s="237"/>
      <c r="AZ130" s="237"/>
      <c r="BA130" s="237"/>
      <c r="BB130" s="237"/>
      <c r="BC130" s="237"/>
    </row>
    <row r="131" spans="1:55" ht="11.25">
      <c r="A131" s="112"/>
      <c r="B131" s="113"/>
      <c r="C131" s="113"/>
      <c r="D131" s="114" t="s">
        <v>83</v>
      </c>
      <c r="E131" s="115">
        <v>94.5</v>
      </c>
      <c r="F131" s="115">
        <v>110</v>
      </c>
      <c r="G131" s="114" t="s">
        <v>91</v>
      </c>
      <c r="H131" s="155">
        <f t="shared" si="20"/>
        <v>85.445</v>
      </c>
      <c r="I131" s="116">
        <v>2</v>
      </c>
      <c r="J131" s="118">
        <v>8</v>
      </c>
      <c r="K131" s="119"/>
      <c r="L131" s="120">
        <f t="shared" si="15"/>
        <v>15.5</v>
      </c>
      <c r="M131" s="121"/>
      <c r="N131" s="120"/>
      <c r="O131" s="121">
        <v>15.5</v>
      </c>
      <c r="P131" s="112"/>
      <c r="Q131" s="112"/>
      <c r="R131" s="112"/>
      <c r="S131" s="112"/>
      <c r="T131" s="112"/>
      <c r="U131" s="121"/>
      <c r="V131" s="112"/>
      <c r="W131" s="112"/>
      <c r="X131" s="112"/>
      <c r="Y131" s="112"/>
      <c r="Z131" s="112"/>
      <c r="AS131" s="237"/>
      <c r="AT131" s="237"/>
      <c r="AU131" s="237"/>
      <c r="AV131" s="237"/>
      <c r="AW131" s="237"/>
      <c r="AX131" s="237"/>
      <c r="AY131" s="237"/>
      <c r="AZ131" s="237"/>
      <c r="BA131" s="237"/>
      <c r="BB131" s="237"/>
      <c r="BC131" s="237"/>
    </row>
    <row r="132" spans="1:55" ht="11.25">
      <c r="A132" s="112"/>
      <c r="B132" s="113"/>
      <c r="C132" s="113"/>
      <c r="D132" s="114" t="s">
        <v>82</v>
      </c>
      <c r="E132" s="115">
        <v>110</v>
      </c>
      <c r="F132" s="115">
        <v>117</v>
      </c>
      <c r="G132" s="114" t="s">
        <v>155</v>
      </c>
      <c r="H132" s="155">
        <f t="shared" si="20"/>
        <v>85.6</v>
      </c>
      <c r="I132" s="116">
        <v>1</v>
      </c>
      <c r="J132" s="118">
        <v>1</v>
      </c>
      <c r="K132" s="119"/>
      <c r="L132" s="120">
        <f aca="true" t="shared" si="21" ref="L132:L160">F132-E132</f>
        <v>7</v>
      </c>
      <c r="M132" s="154">
        <v>7</v>
      </c>
      <c r="N132" s="112"/>
      <c r="O132" s="121"/>
      <c r="P132" s="112"/>
      <c r="Q132" s="112"/>
      <c r="R132" s="112"/>
      <c r="S132" s="112"/>
      <c r="T132" s="112"/>
      <c r="U132" s="121"/>
      <c r="V132" s="112"/>
      <c r="W132" s="112"/>
      <c r="X132" s="112"/>
      <c r="Y132" s="112"/>
      <c r="Z132" s="112"/>
      <c r="AS132" s="237"/>
      <c r="AT132" s="237"/>
      <c r="AU132" s="237"/>
      <c r="AV132" s="237"/>
      <c r="AW132" s="237"/>
      <c r="AX132" s="237"/>
      <c r="AY132" s="237"/>
      <c r="AZ132" s="237"/>
      <c r="BA132" s="237"/>
      <c r="BB132" s="237"/>
      <c r="BC132" s="237"/>
    </row>
    <row r="133" spans="1:55" ht="11.25">
      <c r="A133" s="112"/>
      <c r="B133" s="113"/>
      <c r="C133" s="113"/>
      <c r="D133" s="114" t="s">
        <v>370</v>
      </c>
      <c r="E133" s="115">
        <v>117</v>
      </c>
      <c r="F133" s="115">
        <v>120</v>
      </c>
      <c r="G133" s="114" t="s">
        <v>156</v>
      </c>
      <c r="H133" s="155">
        <f t="shared" si="20"/>
        <v>85.67</v>
      </c>
      <c r="I133" s="116">
        <v>2</v>
      </c>
      <c r="J133" s="118">
        <v>3</v>
      </c>
      <c r="K133" s="119"/>
      <c r="L133" s="120">
        <f t="shared" si="21"/>
        <v>3</v>
      </c>
      <c r="M133" s="121"/>
      <c r="N133" s="112"/>
      <c r="O133" s="154">
        <v>3</v>
      </c>
      <c r="P133" s="112"/>
      <c r="Q133" s="112"/>
      <c r="R133" s="112"/>
      <c r="S133" s="112"/>
      <c r="T133" s="112"/>
      <c r="U133" s="121"/>
      <c r="V133" s="112"/>
      <c r="W133" s="112"/>
      <c r="X133" s="112"/>
      <c r="Y133" s="112"/>
      <c r="Z133" s="112"/>
      <c r="AS133" s="237"/>
      <c r="AT133" s="237"/>
      <c r="AU133" s="237"/>
      <c r="AV133" s="237"/>
      <c r="AW133" s="237"/>
      <c r="AX133" s="237"/>
      <c r="AY133" s="237"/>
      <c r="AZ133" s="237"/>
      <c r="BA133" s="237"/>
      <c r="BB133" s="237"/>
      <c r="BC133" s="237"/>
    </row>
    <row r="134" spans="1:55" ht="11.25">
      <c r="A134" s="144"/>
      <c r="B134" s="145"/>
      <c r="C134" s="145"/>
      <c r="D134" s="146" t="s">
        <v>369</v>
      </c>
      <c r="E134" s="147">
        <v>120</v>
      </c>
      <c r="F134" s="147">
        <v>134.5</v>
      </c>
      <c r="G134" s="146" t="s">
        <v>92</v>
      </c>
      <c r="H134" s="157">
        <f t="shared" si="20"/>
        <v>85.7</v>
      </c>
      <c r="I134" s="148">
        <v>1</v>
      </c>
      <c r="J134" s="149">
        <v>1</v>
      </c>
      <c r="K134" s="150"/>
      <c r="L134" s="151">
        <f t="shared" si="21"/>
        <v>14.5</v>
      </c>
      <c r="M134" s="153">
        <v>14.5</v>
      </c>
      <c r="N134" s="144"/>
      <c r="O134" s="152"/>
      <c r="P134" s="144"/>
      <c r="Q134" s="144"/>
      <c r="R134" s="144"/>
      <c r="S134" s="144"/>
      <c r="T134" s="144"/>
      <c r="U134" s="152"/>
      <c r="V134" s="144"/>
      <c r="W134" s="144"/>
      <c r="X134" s="144"/>
      <c r="Y134" s="144"/>
      <c r="Z134" s="144"/>
      <c r="AA134" s="217">
        <f>F134</f>
        <v>134.5</v>
      </c>
      <c r="AB134" s="284"/>
      <c r="AS134" s="237"/>
      <c r="AT134" s="237"/>
      <c r="AU134" s="237"/>
      <c r="AV134" s="237"/>
      <c r="AW134" s="237"/>
      <c r="AX134" s="237"/>
      <c r="AY134" s="237"/>
      <c r="AZ134" s="237"/>
      <c r="BA134" s="237"/>
      <c r="BB134" s="237"/>
      <c r="BC134" s="237"/>
    </row>
    <row r="135" spans="1:55" ht="11.25">
      <c r="A135" s="112" t="s">
        <v>254</v>
      </c>
      <c r="B135" s="113" t="s">
        <v>94</v>
      </c>
      <c r="C135" s="113">
        <v>1</v>
      </c>
      <c r="D135" s="114" t="s">
        <v>95</v>
      </c>
      <c r="E135" s="114" t="s">
        <v>492</v>
      </c>
      <c r="F135" s="114" t="s">
        <v>569</v>
      </c>
      <c r="G135" s="114" t="s">
        <v>257</v>
      </c>
      <c r="H135" s="114" t="s">
        <v>139</v>
      </c>
      <c r="I135" s="116">
        <v>14</v>
      </c>
      <c r="J135" s="118">
        <v>8</v>
      </c>
      <c r="K135" s="119"/>
      <c r="L135" s="120">
        <f t="shared" si="21"/>
        <v>12</v>
      </c>
      <c r="M135" s="121"/>
      <c r="N135" s="112"/>
      <c r="O135" s="121"/>
      <c r="P135" s="112"/>
      <c r="Q135" s="112"/>
      <c r="R135" s="112"/>
      <c r="S135" s="120">
        <v>12</v>
      </c>
      <c r="T135" s="112"/>
      <c r="U135" s="121"/>
      <c r="V135" s="112"/>
      <c r="W135" s="112"/>
      <c r="X135" s="112"/>
      <c r="Y135" s="112"/>
      <c r="Z135" s="112"/>
      <c r="AS135" s="237"/>
      <c r="AT135" s="237"/>
      <c r="AU135" s="237"/>
      <c r="AV135" s="237"/>
      <c r="AW135" s="237"/>
      <c r="AX135" s="237"/>
      <c r="AY135" s="237"/>
      <c r="AZ135" s="237"/>
      <c r="BA135" s="237"/>
      <c r="BB135" s="237"/>
      <c r="BC135" s="237"/>
    </row>
    <row r="136" spans="1:55" ht="11.25">
      <c r="A136" s="112"/>
      <c r="B136" s="113"/>
      <c r="C136" s="113"/>
      <c r="D136" s="114" t="s">
        <v>96</v>
      </c>
      <c r="E136" s="114" t="s">
        <v>569</v>
      </c>
      <c r="F136" s="114" t="s">
        <v>571</v>
      </c>
      <c r="G136" s="114" t="s">
        <v>519</v>
      </c>
      <c r="H136" s="155">
        <f>H$135+E136/100</f>
        <v>89.22</v>
      </c>
      <c r="I136" s="208" t="s">
        <v>228</v>
      </c>
      <c r="J136" s="118">
        <v>8</v>
      </c>
      <c r="K136" s="119"/>
      <c r="L136" s="120">
        <f t="shared" si="21"/>
        <v>4</v>
      </c>
      <c r="M136" s="121"/>
      <c r="N136" s="112"/>
      <c r="O136" s="121"/>
      <c r="P136" s="112"/>
      <c r="Q136" s="112"/>
      <c r="R136" s="112"/>
      <c r="S136" s="120">
        <v>4</v>
      </c>
      <c r="T136" s="112"/>
      <c r="U136" s="121"/>
      <c r="V136" s="112"/>
      <c r="W136" s="112"/>
      <c r="X136" s="112"/>
      <c r="Y136" s="112"/>
      <c r="Z136" s="112"/>
      <c r="AS136" s="237"/>
      <c r="AT136" s="237"/>
      <c r="AU136" s="237"/>
      <c r="AV136" s="237"/>
      <c r="AW136" s="237"/>
      <c r="AX136" s="237"/>
      <c r="AY136" s="237"/>
      <c r="AZ136" s="237"/>
      <c r="BA136" s="237"/>
      <c r="BB136" s="237"/>
      <c r="BC136" s="237"/>
    </row>
    <row r="137" spans="1:55" ht="11.25">
      <c r="A137" s="112"/>
      <c r="B137" s="113"/>
      <c r="C137" s="113"/>
      <c r="D137" s="114" t="s">
        <v>97</v>
      </c>
      <c r="E137" s="114" t="s">
        <v>571</v>
      </c>
      <c r="F137" s="114" t="s">
        <v>212</v>
      </c>
      <c r="G137" s="114" t="s">
        <v>225</v>
      </c>
      <c r="H137" s="155">
        <f aca="true" t="shared" si="22" ref="H137:H144">H$135+E137/100</f>
        <v>89.25999999999999</v>
      </c>
      <c r="I137" s="208" t="s">
        <v>228</v>
      </c>
      <c r="J137" s="118">
        <v>8</v>
      </c>
      <c r="K137" s="119"/>
      <c r="L137" s="120">
        <f t="shared" si="21"/>
        <v>10</v>
      </c>
      <c r="M137" s="121"/>
      <c r="N137" s="112"/>
      <c r="O137" s="121"/>
      <c r="P137" s="112"/>
      <c r="Q137" s="112"/>
      <c r="R137" s="112"/>
      <c r="S137" s="120">
        <v>10</v>
      </c>
      <c r="T137" s="112"/>
      <c r="U137" s="121"/>
      <c r="V137" s="112"/>
      <c r="W137" s="112"/>
      <c r="X137" s="112"/>
      <c r="Y137" s="112"/>
      <c r="Z137" s="112"/>
      <c r="AS137" s="237"/>
      <c r="AT137" s="237"/>
      <c r="AU137" s="237"/>
      <c r="AV137" s="237"/>
      <c r="AW137" s="237"/>
      <c r="AX137" s="237"/>
      <c r="AY137" s="237"/>
      <c r="AZ137" s="237"/>
      <c r="BA137" s="237"/>
      <c r="BB137" s="237"/>
      <c r="BC137" s="237"/>
    </row>
    <row r="138" spans="1:55" ht="11.25">
      <c r="A138" s="112"/>
      <c r="B138" s="113"/>
      <c r="C138" s="113"/>
      <c r="D138" s="114" t="s">
        <v>130</v>
      </c>
      <c r="E138" s="114" t="s">
        <v>212</v>
      </c>
      <c r="F138" s="114" t="s">
        <v>494</v>
      </c>
      <c r="G138" s="114" t="s">
        <v>317</v>
      </c>
      <c r="H138" s="155">
        <f t="shared" si="22"/>
        <v>89.36</v>
      </c>
      <c r="I138" s="208" t="s">
        <v>156</v>
      </c>
      <c r="J138" s="118"/>
      <c r="K138" s="119">
        <v>9</v>
      </c>
      <c r="L138" s="120">
        <f t="shared" si="21"/>
        <v>6</v>
      </c>
      <c r="M138" s="121"/>
      <c r="N138" s="112"/>
      <c r="O138" s="121"/>
      <c r="P138" s="112"/>
      <c r="Q138" s="112"/>
      <c r="R138" s="112"/>
      <c r="S138" s="112"/>
      <c r="T138" s="120">
        <v>6</v>
      </c>
      <c r="U138" s="121"/>
      <c r="V138" s="112"/>
      <c r="W138" s="112"/>
      <c r="X138" s="112"/>
      <c r="Y138" s="112"/>
      <c r="Z138" s="112"/>
      <c r="AS138" s="237"/>
      <c r="AT138" s="237"/>
      <c r="AU138" s="237"/>
      <c r="AV138" s="237"/>
      <c r="AW138" s="237"/>
      <c r="AX138" s="237"/>
      <c r="AY138" s="237"/>
      <c r="AZ138" s="237"/>
      <c r="BA138" s="237"/>
      <c r="BB138" s="237"/>
      <c r="BC138" s="237"/>
    </row>
    <row r="139" spans="1:55" ht="11.25">
      <c r="A139" s="112"/>
      <c r="B139" s="113"/>
      <c r="C139" s="113"/>
      <c r="D139" s="114" t="s">
        <v>221</v>
      </c>
      <c r="E139" s="114" t="s">
        <v>494</v>
      </c>
      <c r="F139" s="114" t="s">
        <v>213</v>
      </c>
      <c r="G139" s="114" t="s">
        <v>418</v>
      </c>
      <c r="H139" s="155">
        <f t="shared" si="22"/>
        <v>89.41999999999999</v>
      </c>
      <c r="I139" s="208" t="s">
        <v>129</v>
      </c>
      <c r="J139" s="118">
        <v>8</v>
      </c>
      <c r="K139" s="119"/>
      <c r="L139" s="120">
        <f t="shared" si="21"/>
        <v>16</v>
      </c>
      <c r="M139" s="121"/>
      <c r="N139" s="112"/>
      <c r="O139" s="121"/>
      <c r="P139" s="112"/>
      <c r="Q139" s="112"/>
      <c r="R139" s="112"/>
      <c r="S139" s="120">
        <v>16</v>
      </c>
      <c r="T139" s="112"/>
      <c r="U139" s="121"/>
      <c r="V139" s="112"/>
      <c r="W139" s="112"/>
      <c r="X139" s="112"/>
      <c r="Y139" s="112"/>
      <c r="Z139" s="112"/>
      <c r="AA139" s="218" t="str">
        <f>F139</f>
        <v>48</v>
      </c>
      <c r="AB139" s="89"/>
      <c r="AS139" s="237"/>
      <c r="AT139" s="237"/>
      <c r="AU139" s="237"/>
      <c r="AV139" s="237"/>
      <c r="AW139" s="237"/>
      <c r="AX139" s="237"/>
      <c r="AY139" s="237"/>
      <c r="AZ139" s="237"/>
      <c r="BA139" s="237"/>
      <c r="BB139" s="237"/>
      <c r="BC139" s="237"/>
    </row>
    <row r="140" spans="1:55" ht="11.25">
      <c r="A140" s="187"/>
      <c r="B140" s="191"/>
      <c r="C140" s="191"/>
      <c r="D140" s="192" t="s">
        <v>131</v>
      </c>
      <c r="E140" s="192" t="s">
        <v>213</v>
      </c>
      <c r="F140" s="192" t="s">
        <v>214</v>
      </c>
      <c r="G140" s="192" t="s">
        <v>244</v>
      </c>
      <c r="H140" s="170">
        <f t="shared" si="22"/>
        <v>89.58</v>
      </c>
      <c r="I140" s="183" t="s">
        <v>532</v>
      </c>
      <c r="J140" s="189" t="s">
        <v>532</v>
      </c>
      <c r="K140" s="184"/>
      <c r="L140" s="185">
        <f t="shared" si="21"/>
        <v>12</v>
      </c>
      <c r="M140" s="188">
        <v>12</v>
      </c>
      <c r="N140" s="187"/>
      <c r="O140" s="186"/>
      <c r="P140" s="187"/>
      <c r="Q140" s="187"/>
      <c r="R140" s="187"/>
      <c r="S140" s="187"/>
      <c r="T140" s="187"/>
      <c r="U140" s="186"/>
      <c r="V140" s="187"/>
      <c r="W140" s="187"/>
      <c r="X140" s="187"/>
      <c r="Y140" s="187"/>
      <c r="Z140" s="187"/>
      <c r="AS140" s="237"/>
      <c r="AT140" s="237"/>
      <c r="AU140" s="237"/>
      <c r="AV140" s="237"/>
      <c r="AW140" s="237"/>
      <c r="AX140" s="237"/>
      <c r="AY140" s="237"/>
      <c r="AZ140" s="237"/>
      <c r="BA140" s="237"/>
      <c r="BB140" s="237"/>
      <c r="BC140" s="237"/>
    </row>
    <row r="141" spans="1:55" ht="11.25">
      <c r="A141" s="187"/>
      <c r="B141" s="191"/>
      <c r="C141" s="191"/>
      <c r="D141" s="192" t="s">
        <v>132</v>
      </c>
      <c r="E141" s="192" t="s">
        <v>214</v>
      </c>
      <c r="F141" s="192" t="s">
        <v>215</v>
      </c>
      <c r="G141" s="192" t="s">
        <v>138</v>
      </c>
      <c r="H141" s="170">
        <f t="shared" si="22"/>
        <v>89.69999999999999</v>
      </c>
      <c r="I141" s="183" t="s">
        <v>532</v>
      </c>
      <c r="J141" s="189" t="s">
        <v>317</v>
      </c>
      <c r="K141" s="184"/>
      <c r="L141" s="185">
        <f t="shared" si="21"/>
        <v>21</v>
      </c>
      <c r="M141" s="186"/>
      <c r="N141" s="187"/>
      <c r="O141" s="186"/>
      <c r="P141" s="187"/>
      <c r="Q141" s="185">
        <v>21</v>
      </c>
      <c r="R141" s="187"/>
      <c r="S141" s="187"/>
      <c r="T141" s="187"/>
      <c r="U141" s="186"/>
      <c r="V141" s="187"/>
      <c r="W141" s="187"/>
      <c r="X141" s="187"/>
      <c r="Y141" s="187"/>
      <c r="Z141" s="187"/>
      <c r="AS141" s="237"/>
      <c r="AT141" s="237"/>
      <c r="AU141" s="237"/>
      <c r="AV141" s="237"/>
      <c r="AW141" s="237"/>
      <c r="AX141" s="237"/>
      <c r="AY141" s="237"/>
      <c r="AZ141" s="237"/>
      <c r="BA141" s="237"/>
      <c r="BB141" s="237"/>
      <c r="BC141" s="237"/>
    </row>
    <row r="142" spans="1:55" ht="11.25">
      <c r="A142" s="187"/>
      <c r="B142" s="191"/>
      <c r="C142" s="191"/>
      <c r="D142" s="192" t="s">
        <v>133</v>
      </c>
      <c r="E142" s="192" t="s">
        <v>215</v>
      </c>
      <c r="F142" s="192" t="s">
        <v>154</v>
      </c>
      <c r="G142" s="192" t="s">
        <v>137</v>
      </c>
      <c r="H142" s="170">
        <f t="shared" si="22"/>
        <v>89.91</v>
      </c>
      <c r="I142" s="183" t="s">
        <v>532</v>
      </c>
      <c r="J142" s="189" t="s">
        <v>317</v>
      </c>
      <c r="K142" s="184"/>
      <c r="L142" s="185">
        <f t="shared" si="21"/>
        <v>16</v>
      </c>
      <c r="M142" s="186"/>
      <c r="N142" s="187"/>
      <c r="O142" s="186"/>
      <c r="P142" s="187"/>
      <c r="Q142" s="185">
        <v>16</v>
      </c>
      <c r="R142" s="187"/>
      <c r="S142" s="187"/>
      <c r="T142" s="187"/>
      <c r="U142" s="186"/>
      <c r="V142" s="187"/>
      <c r="W142" s="187"/>
      <c r="X142" s="187"/>
      <c r="Y142" s="187"/>
      <c r="Z142" s="187"/>
      <c r="AS142" s="237"/>
      <c r="AT142" s="237"/>
      <c r="AU142" s="237"/>
      <c r="AV142" s="237"/>
      <c r="AW142" s="237"/>
      <c r="AX142" s="237"/>
      <c r="AY142" s="237"/>
      <c r="AZ142" s="237"/>
      <c r="BA142" s="237"/>
      <c r="BB142" s="237"/>
      <c r="BC142" s="237"/>
    </row>
    <row r="143" spans="1:55" ht="11.25">
      <c r="A143" s="187"/>
      <c r="B143" s="187"/>
      <c r="C143" s="187"/>
      <c r="D143" s="191" t="s">
        <v>134</v>
      </c>
      <c r="E143" s="192" t="s">
        <v>154</v>
      </c>
      <c r="F143" s="192" t="s">
        <v>216</v>
      </c>
      <c r="G143" s="192" t="s">
        <v>136</v>
      </c>
      <c r="H143" s="170">
        <f t="shared" si="22"/>
        <v>90.07</v>
      </c>
      <c r="I143" s="183" t="s">
        <v>532</v>
      </c>
      <c r="J143" s="189" t="s">
        <v>317</v>
      </c>
      <c r="K143" s="184"/>
      <c r="L143" s="185">
        <f t="shared" si="21"/>
        <v>11</v>
      </c>
      <c r="M143" s="186"/>
      <c r="N143" s="187"/>
      <c r="O143" s="186"/>
      <c r="P143" s="187"/>
      <c r="Q143" s="185">
        <v>11</v>
      </c>
      <c r="R143" s="187"/>
      <c r="S143" s="187"/>
      <c r="T143" s="187"/>
      <c r="U143" s="186"/>
      <c r="V143" s="187"/>
      <c r="W143" s="187"/>
      <c r="X143" s="187"/>
      <c r="Y143" s="187"/>
      <c r="Z143" s="187"/>
      <c r="AS143" s="237"/>
      <c r="AT143" s="237"/>
      <c r="AU143" s="237"/>
      <c r="AV143" s="237"/>
      <c r="AW143" s="237"/>
      <c r="AX143" s="237"/>
      <c r="AY143" s="237"/>
      <c r="AZ143" s="237"/>
      <c r="BA143" s="237"/>
      <c r="BB143" s="237"/>
      <c r="BC143" s="237"/>
    </row>
    <row r="144" spans="1:55" ht="11.25">
      <c r="A144" s="167"/>
      <c r="B144" s="167"/>
      <c r="C144" s="167"/>
      <c r="D144" s="168" t="s">
        <v>135</v>
      </c>
      <c r="E144" s="169" t="s">
        <v>216</v>
      </c>
      <c r="F144" s="169" t="s">
        <v>217</v>
      </c>
      <c r="G144" s="169" t="s">
        <v>573</v>
      </c>
      <c r="H144" s="190">
        <f t="shared" si="22"/>
        <v>90.17999999999999</v>
      </c>
      <c r="I144" s="171" t="s">
        <v>532</v>
      </c>
      <c r="J144" s="209" t="s">
        <v>317</v>
      </c>
      <c r="K144" s="172"/>
      <c r="L144" s="173">
        <f t="shared" si="21"/>
        <v>10</v>
      </c>
      <c r="M144" s="174"/>
      <c r="N144" s="167"/>
      <c r="O144" s="174"/>
      <c r="P144" s="167"/>
      <c r="Q144" s="173">
        <v>10</v>
      </c>
      <c r="R144" s="167"/>
      <c r="S144" s="167"/>
      <c r="T144" s="167"/>
      <c r="U144" s="174"/>
      <c r="V144" s="167"/>
      <c r="W144" s="167"/>
      <c r="X144" s="167"/>
      <c r="Y144" s="167"/>
      <c r="Z144" s="167"/>
      <c r="AA144" s="218">
        <f>F144-F139</f>
        <v>70</v>
      </c>
      <c r="AB144" s="89"/>
      <c r="AS144" s="237"/>
      <c r="AT144" s="237"/>
      <c r="AU144" s="237"/>
      <c r="AV144" s="237"/>
      <c r="AW144" s="237"/>
      <c r="AX144" s="237"/>
      <c r="AY144" s="237"/>
      <c r="AZ144" s="237"/>
      <c r="BA144" s="237"/>
      <c r="BB144" s="237"/>
      <c r="BC144" s="237"/>
    </row>
    <row r="145" spans="1:55" ht="11.25">
      <c r="A145" s="187" t="s">
        <v>254</v>
      </c>
      <c r="B145" s="187" t="s">
        <v>318</v>
      </c>
      <c r="C145" s="187">
        <v>1</v>
      </c>
      <c r="D145" s="192" t="s">
        <v>490</v>
      </c>
      <c r="E145" s="192" t="s">
        <v>492</v>
      </c>
      <c r="F145" s="192" t="s">
        <v>519</v>
      </c>
      <c r="G145" s="192" t="s">
        <v>532</v>
      </c>
      <c r="H145" s="192" t="s">
        <v>595</v>
      </c>
      <c r="I145" s="183" t="s">
        <v>244</v>
      </c>
      <c r="J145" s="189"/>
      <c r="K145" s="184">
        <v>14</v>
      </c>
      <c r="L145" s="185">
        <f t="shared" si="21"/>
        <v>3</v>
      </c>
      <c r="M145" s="186"/>
      <c r="N145" s="187"/>
      <c r="O145" s="186"/>
      <c r="P145" s="187"/>
      <c r="Q145" s="187"/>
      <c r="R145" s="187"/>
      <c r="S145" s="187"/>
      <c r="T145" s="187"/>
      <c r="U145" s="186"/>
      <c r="V145" s="187"/>
      <c r="W145" s="185">
        <v>3</v>
      </c>
      <c r="X145" s="187"/>
      <c r="Y145" s="187"/>
      <c r="Z145" s="187"/>
      <c r="AS145" s="237"/>
      <c r="AT145" s="237"/>
      <c r="AU145" s="237"/>
      <c r="AV145" s="237"/>
      <c r="AW145" s="237"/>
      <c r="AX145" s="237"/>
      <c r="AY145" s="237"/>
      <c r="AZ145" s="237"/>
      <c r="BA145" s="237"/>
      <c r="BB145" s="237"/>
      <c r="BC145" s="237"/>
    </row>
    <row r="146" spans="1:55" ht="11.25">
      <c r="A146" s="187"/>
      <c r="B146" s="187"/>
      <c r="C146" s="187"/>
      <c r="D146" s="192" t="s">
        <v>420</v>
      </c>
      <c r="E146" s="192" t="s">
        <v>519</v>
      </c>
      <c r="F146" s="192" t="s">
        <v>244</v>
      </c>
      <c r="G146" s="192" t="s">
        <v>533</v>
      </c>
      <c r="H146" s="170">
        <f>H$145+E146/100</f>
        <v>94.13</v>
      </c>
      <c r="I146" s="183" t="s">
        <v>593</v>
      </c>
      <c r="J146" s="189"/>
      <c r="K146" s="184"/>
      <c r="L146" s="185">
        <f t="shared" si="21"/>
        <v>7</v>
      </c>
      <c r="M146" s="186"/>
      <c r="N146" s="187"/>
      <c r="O146" s="186"/>
      <c r="P146" s="187"/>
      <c r="Q146" s="187"/>
      <c r="R146" s="187"/>
      <c r="S146" s="187"/>
      <c r="T146" s="187"/>
      <c r="U146" s="186"/>
      <c r="V146" s="187"/>
      <c r="W146" s="187"/>
      <c r="X146" s="187"/>
      <c r="Y146" s="187"/>
      <c r="Z146" s="185">
        <v>7</v>
      </c>
      <c r="AS146" s="237"/>
      <c r="AT146" s="237"/>
      <c r="AU146" s="237"/>
      <c r="AV146" s="237"/>
      <c r="AW146" s="237"/>
      <c r="AX146" s="237"/>
      <c r="AY146" s="237"/>
      <c r="AZ146" s="237"/>
      <c r="BA146" s="237"/>
      <c r="BB146" s="237"/>
      <c r="BC146" s="237"/>
    </row>
    <row r="147" spans="1:55" ht="11.25">
      <c r="A147" s="187"/>
      <c r="B147" s="187"/>
      <c r="C147" s="187"/>
      <c r="D147" s="192" t="s">
        <v>319</v>
      </c>
      <c r="E147" s="192" t="s">
        <v>244</v>
      </c>
      <c r="F147" s="192" t="s">
        <v>142</v>
      </c>
      <c r="G147" s="192" t="s">
        <v>588</v>
      </c>
      <c r="H147" s="170">
        <f aca="true" t="shared" si="23" ref="H147:H153">H$145+E147/100</f>
        <v>94.19999999999999</v>
      </c>
      <c r="I147" s="183" t="s">
        <v>532</v>
      </c>
      <c r="J147" s="189" t="s">
        <v>317</v>
      </c>
      <c r="K147" s="184"/>
      <c r="L147" s="185">
        <f t="shared" si="21"/>
        <v>40</v>
      </c>
      <c r="M147" s="188"/>
      <c r="N147" s="187"/>
      <c r="O147" s="186"/>
      <c r="P147" s="187"/>
      <c r="Q147" s="187">
        <v>40</v>
      </c>
      <c r="R147" s="187"/>
      <c r="S147" s="187"/>
      <c r="T147" s="187"/>
      <c r="U147" s="186"/>
      <c r="V147" s="187"/>
      <c r="W147" s="187"/>
      <c r="X147" s="187"/>
      <c r="Y147" s="187"/>
      <c r="Z147" s="187"/>
      <c r="AS147" s="237"/>
      <c r="AT147" s="237"/>
      <c r="AU147" s="237"/>
      <c r="AV147" s="237"/>
      <c r="AW147" s="237"/>
      <c r="AX147" s="237"/>
      <c r="AY147" s="237"/>
      <c r="AZ147" s="237"/>
      <c r="BA147" s="237"/>
      <c r="BB147" s="237"/>
      <c r="BC147" s="237"/>
    </row>
    <row r="148" spans="1:55" ht="11.25">
      <c r="A148" s="187"/>
      <c r="B148" s="187"/>
      <c r="C148" s="187"/>
      <c r="D148" s="192" t="s">
        <v>582</v>
      </c>
      <c r="E148" s="192" t="s">
        <v>142</v>
      </c>
      <c r="F148" s="192" t="s">
        <v>218</v>
      </c>
      <c r="G148" s="192" t="s">
        <v>525</v>
      </c>
      <c r="H148" s="170">
        <f t="shared" si="23"/>
        <v>94.6</v>
      </c>
      <c r="I148" s="183" t="s">
        <v>593</v>
      </c>
      <c r="J148" s="189"/>
      <c r="K148" s="184"/>
      <c r="L148" s="185">
        <f t="shared" si="21"/>
        <v>8</v>
      </c>
      <c r="M148" s="186"/>
      <c r="N148" s="187"/>
      <c r="O148" s="186"/>
      <c r="P148" s="187"/>
      <c r="Q148" s="187"/>
      <c r="R148" s="187"/>
      <c r="S148" s="187"/>
      <c r="T148" s="187"/>
      <c r="U148" s="186"/>
      <c r="V148" s="187"/>
      <c r="W148" s="187"/>
      <c r="X148" s="187"/>
      <c r="Y148" s="187"/>
      <c r="Z148" s="185">
        <v>8</v>
      </c>
      <c r="AS148" s="237"/>
      <c r="AT148" s="237"/>
      <c r="AU148" s="237"/>
      <c r="AV148" s="237"/>
      <c r="AW148" s="237"/>
      <c r="AX148" s="237"/>
      <c r="AY148" s="237"/>
      <c r="AZ148" s="237"/>
      <c r="BA148" s="237"/>
      <c r="BB148" s="237"/>
      <c r="BC148" s="237"/>
    </row>
    <row r="149" spans="1:55" ht="11.25">
      <c r="A149" s="187"/>
      <c r="B149" s="187"/>
      <c r="C149" s="187"/>
      <c r="D149" s="192" t="s">
        <v>583</v>
      </c>
      <c r="E149" s="192" t="s">
        <v>218</v>
      </c>
      <c r="F149" s="192" t="s">
        <v>219</v>
      </c>
      <c r="G149" s="192" t="s">
        <v>244</v>
      </c>
      <c r="H149" s="170">
        <f t="shared" si="23"/>
        <v>94.67999999999999</v>
      </c>
      <c r="I149" s="183" t="s">
        <v>532</v>
      </c>
      <c r="J149" s="189" t="s">
        <v>317</v>
      </c>
      <c r="K149" s="184"/>
      <c r="L149" s="185">
        <f t="shared" si="21"/>
        <v>6</v>
      </c>
      <c r="M149" s="188"/>
      <c r="N149" s="187"/>
      <c r="O149" s="186"/>
      <c r="P149" s="187"/>
      <c r="Q149" s="187">
        <v>6</v>
      </c>
      <c r="R149" s="187"/>
      <c r="S149" s="187"/>
      <c r="T149" s="187"/>
      <c r="U149" s="186"/>
      <c r="V149" s="187"/>
      <c r="W149" s="187"/>
      <c r="X149" s="187"/>
      <c r="Y149" s="187"/>
      <c r="Z149" s="187"/>
      <c r="AS149" s="237"/>
      <c r="AT149" s="237"/>
      <c r="AU149" s="237"/>
      <c r="AV149" s="237"/>
      <c r="AW149" s="237"/>
      <c r="AX149" s="237"/>
      <c r="AY149" s="237"/>
      <c r="AZ149" s="237"/>
      <c r="BA149" s="237"/>
      <c r="BB149" s="237"/>
      <c r="BC149" s="237"/>
    </row>
    <row r="150" spans="1:55" ht="11.25">
      <c r="A150" s="187"/>
      <c r="B150" s="187"/>
      <c r="C150" s="187"/>
      <c r="D150" s="192" t="s">
        <v>584</v>
      </c>
      <c r="E150" s="192" t="s">
        <v>219</v>
      </c>
      <c r="F150" s="192" t="s">
        <v>9</v>
      </c>
      <c r="G150" s="192" t="s">
        <v>589</v>
      </c>
      <c r="H150" s="170">
        <f t="shared" si="23"/>
        <v>94.74</v>
      </c>
      <c r="I150" s="183" t="s">
        <v>593</v>
      </c>
      <c r="J150" s="189"/>
      <c r="K150" s="184"/>
      <c r="L150" s="185">
        <f t="shared" si="21"/>
        <v>19</v>
      </c>
      <c r="M150" s="186"/>
      <c r="N150" s="187"/>
      <c r="O150" s="186"/>
      <c r="P150" s="187"/>
      <c r="Q150" s="187"/>
      <c r="R150" s="187"/>
      <c r="S150" s="187"/>
      <c r="T150" s="187"/>
      <c r="U150" s="186"/>
      <c r="V150" s="187"/>
      <c r="W150" s="187"/>
      <c r="X150" s="187"/>
      <c r="Y150" s="187"/>
      <c r="Z150" s="185">
        <v>19</v>
      </c>
      <c r="AS150" s="237"/>
      <c r="AT150" s="237"/>
      <c r="AU150" s="237"/>
      <c r="AV150" s="237"/>
      <c r="AW150" s="237"/>
      <c r="AX150" s="237"/>
      <c r="AY150" s="237"/>
      <c r="AZ150" s="237"/>
      <c r="BA150" s="237"/>
      <c r="BB150" s="237"/>
      <c r="BC150" s="237"/>
    </row>
    <row r="151" spans="1:55" ht="11.25">
      <c r="A151" s="187"/>
      <c r="B151" s="187"/>
      <c r="C151" s="187"/>
      <c r="D151" s="192" t="s">
        <v>585</v>
      </c>
      <c r="E151" s="192" t="s">
        <v>9</v>
      </c>
      <c r="F151" s="192" t="s">
        <v>592</v>
      </c>
      <c r="G151" s="192" t="s">
        <v>590</v>
      </c>
      <c r="H151" s="170">
        <f t="shared" si="23"/>
        <v>94.92999999999999</v>
      </c>
      <c r="I151" s="183" t="s">
        <v>532</v>
      </c>
      <c r="J151" s="189" t="s">
        <v>317</v>
      </c>
      <c r="K151" s="184"/>
      <c r="L151" s="185">
        <f t="shared" si="21"/>
        <v>12</v>
      </c>
      <c r="M151" s="188"/>
      <c r="N151" s="187"/>
      <c r="O151" s="186"/>
      <c r="P151" s="187"/>
      <c r="Q151" s="187">
        <v>12</v>
      </c>
      <c r="R151" s="187"/>
      <c r="S151" s="187"/>
      <c r="T151" s="187"/>
      <c r="U151" s="186"/>
      <c r="V151" s="187"/>
      <c r="W151" s="187"/>
      <c r="X151" s="187"/>
      <c r="Y151" s="187"/>
      <c r="Z151" s="187"/>
      <c r="AS151" s="237"/>
      <c r="AT151" s="237"/>
      <c r="AU151" s="237"/>
      <c r="AV151" s="237"/>
      <c r="AW151" s="237"/>
      <c r="AX151" s="237"/>
      <c r="AY151" s="237"/>
      <c r="AZ151" s="237"/>
      <c r="BA151" s="237"/>
      <c r="BB151" s="237"/>
      <c r="BC151" s="237"/>
    </row>
    <row r="152" spans="1:55" ht="11.25">
      <c r="A152" s="187"/>
      <c r="B152" s="187"/>
      <c r="C152" s="187"/>
      <c r="D152" s="192" t="s">
        <v>586</v>
      </c>
      <c r="E152" s="192" t="s">
        <v>592</v>
      </c>
      <c r="F152" s="192" t="s">
        <v>153</v>
      </c>
      <c r="G152" s="192" t="s">
        <v>72</v>
      </c>
      <c r="H152" s="170">
        <f t="shared" si="23"/>
        <v>95.05</v>
      </c>
      <c r="I152" s="183" t="s">
        <v>593</v>
      </c>
      <c r="J152" s="189"/>
      <c r="K152" s="184"/>
      <c r="L152" s="185">
        <f t="shared" si="21"/>
        <v>8</v>
      </c>
      <c r="M152" s="186"/>
      <c r="N152" s="187"/>
      <c r="O152" s="186"/>
      <c r="P152" s="187"/>
      <c r="Q152" s="187"/>
      <c r="R152" s="187"/>
      <c r="S152" s="187"/>
      <c r="T152" s="187"/>
      <c r="U152" s="186"/>
      <c r="V152" s="187"/>
      <c r="W152" s="187"/>
      <c r="X152" s="187"/>
      <c r="Y152" s="187"/>
      <c r="Z152" s="185">
        <v>8</v>
      </c>
      <c r="AS152" s="237"/>
      <c r="AT152" s="237"/>
      <c r="AU152" s="237"/>
      <c r="AV152" s="237"/>
      <c r="AW152" s="237"/>
      <c r="AX152" s="237"/>
      <c r="AY152" s="237"/>
      <c r="AZ152" s="237"/>
      <c r="BA152" s="237"/>
      <c r="BB152" s="237"/>
      <c r="BC152" s="237"/>
    </row>
    <row r="153" spans="1:55" ht="11.25">
      <c r="A153" s="167"/>
      <c r="B153" s="167"/>
      <c r="C153" s="167"/>
      <c r="D153" s="169" t="s">
        <v>587</v>
      </c>
      <c r="E153" s="169" t="s">
        <v>153</v>
      </c>
      <c r="F153" s="169" t="s">
        <v>10</v>
      </c>
      <c r="G153" s="169" t="s">
        <v>591</v>
      </c>
      <c r="H153" s="190">
        <f t="shared" si="23"/>
        <v>95.13</v>
      </c>
      <c r="I153" s="171" t="s">
        <v>532</v>
      </c>
      <c r="J153" s="209" t="s">
        <v>317</v>
      </c>
      <c r="K153" s="172"/>
      <c r="L153" s="173">
        <f t="shared" si="21"/>
        <v>47</v>
      </c>
      <c r="M153" s="193"/>
      <c r="N153" s="167"/>
      <c r="O153" s="174"/>
      <c r="P153" s="167"/>
      <c r="Q153" s="167">
        <v>47</v>
      </c>
      <c r="R153" s="167"/>
      <c r="S153" s="167"/>
      <c r="T153" s="167"/>
      <c r="U153" s="174"/>
      <c r="V153" s="167"/>
      <c r="W153" s="167"/>
      <c r="X153" s="167"/>
      <c r="Y153" s="167"/>
      <c r="Z153" s="167"/>
      <c r="AS153" s="237"/>
      <c r="AT153" s="237"/>
      <c r="AU153" s="237"/>
      <c r="AV153" s="237"/>
      <c r="AW153" s="237"/>
      <c r="AX153" s="237"/>
      <c r="AY153" s="237"/>
      <c r="AZ153" s="237"/>
      <c r="BA153" s="237"/>
      <c r="BB153" s="237"/>
      <c r="BC153" s="237"/>
    </row>
    <row r="154" spans="1:55" ht="11.25">
      <c r="A154" s="175" t="s">
        <v>254</v>
      </c>
      <c r="B154" s="175" t="s">
        <v>318</v>
      </c>
      <c r="C154" s="175">
        <v>2</v>
      </c>
      <c r="D154" s="176" t="s">
        <v>594</v>
      </c>
      <c r="E154" s="176" t="s">
        <v>492</v>
      </c>
      <c r="F154" s="176" t="s">
        <v>76</v>
      </c>
      <c r="G154" s="176" t="s">
        <v>490</v>
      </c>
      <c r="H154" s="176" t="s">
        <v>596</v>
      </c>
      <c r="I154" s="177" t="s">
        <v>532</v>
      </c>
      <c r="J154" s="210"/>
      <c r="K154" s="178"/>
      <c r="L154" s="179">
        <f t="shared" si="21"/>
        <v>22</v>
      </c>
      <c r="M154" s="211">
        <v>22</v>
      </c>
      <c r="N154" s="175"/>
      <c r="O154" s="180"/>
      <c r="P154" s="175"/>
      <c r="Q154" s="175"/>
      <c r="R154" s="175"/>
      <c r="S154" s="175"/>
      <c r="T154" s="175"/>
      <c r="U154" s="180"/>
      <c r="V154" s="175"/>
      <c r="W154" s="175"/>
      <c r="X154" s="175"/>
      <c r="Y154" s="175"/>
      <c r="Z154" s="175"/>
      <c r="AA154" s="218">
        <f>F153+F154</f>
        <v>172</v>
      </c>
      <c r="AB154" s="89"/>
      <c r="AS154" s="237"/>
      <c r="AT154" s="237"/>
      <c r="AU154" s="237"/>
      <c r="AV154" s="237"/>
      <c r="AW154" s="237"/>
      <c r="AX154" s="237"/>
      <c r="AY154" s="237"/>
      <c r="AZ154" s="237"/>
      <c r="BA154" s="237"/>
      <c r="BB154" s="237"/>
      <c r="BC154" s="237"/>
    </row>
    <row r="155" spans="1:55" ht="11.25">
      <c r="A155" s="181" t="s">
        <v>254</v>
      </c>
      <c r="B155" s="181" t="s">
        <v>601</v>
      </c>
      <c r="C155" s="181">
        <v>1</v>
      </c>
      <c r="D155" s="182" t="s">
        <v>602</v>
      </c>
      <c r="E155" s="182" t="s">
        <v>492</v>
      </c>
      <c r="F155" s="182" t="s">
        <v>573</v>
      </c>
      <c r="G155" s="182" t="s">
        <v>603</v>
      </c>
      <c r="H155" s="212" t="s">
        <v>297</v>
      </c>
      <c r="I155" s="213">
        <v>17</v>
      </c>
      <c r="J155" s="214" t="s">
        <v>317</v>
      </c>
      <c r="K155" s="184"/>
      <c r="L155" s="185">
        <f t="shared" si="21"/>
        <v>20</v>
      </c>
      <c r="M155" s="186"/>
      <c r="N155" s="187"/>
      <c r="O155" s="186"/>
      <c r="P155" s="187"/>
      <c r="Q155" s="185"/>
      <c r="R155" s="187"/>
      <c r="S155" s="187"/>
      <c r="T155" s="187"/>
      <c r="U155" s="186"/>
      <c r="V155" s="187"/>
      <c r="W155" s="187"/>
      <c r="X155" s="187"/>
      <c r="Y155" s="187">
        <v>20</v>
      </c>
      <c r="Z155" s="187"/>
      <c r="AS155" s="237"/>
      <c r="AT155" s="237"/>
      <c r="AU155" s="237"/>
      <c r="AV155" s="237"/>
      <c r="AW155" s="237"/>
      <c r="AX155" s="237"/>
      <c r="AY155" s="237"/>
      <c r="AZ155" s="237"/>
      <c r="BA155" s="237"/>
      <c r="BB155" s="237"/>
      <c r="BC155" s="237"/>
    </row>
    <row r="156" spans="1:55" ht="11.25">
      <c r="A156" s="187"/>
      <c r="B156" s="187"/>
      <c r="C156" s="187"/>
      <c r="D156" s="192" t="s">
        <v>292</v>
      </c>
      <c r="E156" s="192" t="s">
        <v>573</v>
      </c>
      <c r="F156" s="192" t="s">
        <v>11</v>
      </c>
      <c r="G156" s="192" t="s">
        <v>288</v>
      </c>
      <c r="H156" s="170">
        <f>H$155+E156/100</f>
        <v>99</v>
      </c>
      <c r="I156" s="183" t="s">
        <v>532</v>
      </c>
      <c r="J156" s="189" t="s">
        <v>317</v>
      </c>
      <c r="K156" s="184"/>
      <c r="L156" s="185">
        <f t="shared" si="21"/>
        <v>14</v>
      </c>
      <c r="M156" s="188"/>
      <c r="N156" s="187"/>
      <c r="O156" s="186"/>
      <c r="P156" s="187"/>
      <c r="Q156" s="187">
        <v>14</v>
      </c>
      <c r="R156" s="187"/>
      <c r="S156" s="187"/>
      <c r="T156" s="187"/>
      <c r="U156" s="186"/>
      <c r="V156" s="187"/>
      <c r="W156" s="187"/>
      <c r="X156" s="187"/>
      <c r="Y156" s="187"/>
      <c r="Z156" s="187"/>
      <c r="AS156" s="237"/>
      <c r="AT156" s="237"/>
      <c r="AU156" s="237"/>
      <c r="AV156" s="237"/>
      <c r="AW156" s="237"/>
      <c r="AX156" s="237"/>
      <c r="AY156" s="237"/>
      <c r="AZ156" s="237"/>
      <c r="BA156" s="237"/>
      <c r="BB156" s="237"/>
      <c r="BC156" s="237"/>
    </row>
    <row r="157" spans="1:55" ht="11.25">
      <c r="A157" s="187"/>
      <c r="B157" s="187"/>
      <c r="C157" s="187"/>
      <c r="D157" s="192" t="s">
        <v>293</v>
      </c>
      <c r="E157" s="192" t="s">
        <v>11</v>
      </c>
      <c r="F157" s="192" t="s">
        <v>12</v>
      </c>
      <c r="G157" s="192" t="s">
        <v>525</v>
      </c>
      <c r="H157" s="170">
        <f>H$155+E157/100</f>
        <v>99.14</v>
      </c>
      <c r="I157" s="183" t="s">
        <v>593</v>
      </c>
      <c r="J157" s="189"/>
      <c r="K157" s="184"/>
      <c r="L157" s="185">
        <f t="shared" si="21"/>
        <v>11</v>
      </c>
      <c r="M157" s="186"/>
      <c r="N157" s="187"/>
      <c r="O157" s="186"/>
      <c r="P157" s="187"/>
      <c r="Q157" s="187"/>
      <c r="R157" s="187"/>
      <c r="S157" s="187"/>
      <c r="T157" s="187"/>
      <c r="U157" s="186"/>
      <c r="V157" s="187"/>
      <c r="W157" s="187"/>
      <c r="X157" s="187"/>
      <c r="Y157" s="187"/>
      <c r="Z157" s="185">
        <v>11</v>
      </c>
      <c r="AS157" s="237"/>
      <c r="AT157" s="237"/>
      <c r="AU157" s="237"/>
      <c r="AV157" s="237"/>
      <c r="AW157" s="237"/>
      <c r="AX157" s="237"/>
      <c r="AY157" s="237"/>
      <c r="AZ157" s="237"/>
      <c r="BA157" s="237"/>
      <c r="BB157" s="237"/>
      <c r="BC157" s="237"/>
    </row>
    <row r="158" spans="1:55" ht="11.25">
      <c r="A158" s="187"/>
      <c r="B158" s="187"/>
      <c r="C158" s="187"/>
      <c r="D158" s="192" t="s">
        <v>294</v>
      </c>
      <c r="E158" s="192" t="s">
        <v>12</v>
      </c>
      <c r="F158" s="192" t="s">
        <v>13</v>
      </c>
      <c r="G158" s="192" t="s">
        <v>289</v>
      </c>
      <c r="H158" s="170">
        <f>H$155+E158/100</f>
        <v>99.25</v>
      </c>
      <c r="I158" s="183" t="s">
        <v>532</v>
      </c>
      <c r="J158" s="189" t="s">
        <v>317</v>
      </c>
      <c r="K158" s="184"/>
      <c r="L158" s="185">
        <f t="shared" si="21"/>
        <v>53</v>
      </c>
      <c r="M158" s="188"/>
      <c r="N158" s="187"/>
      <c r="O158" s="186"/>
      <c r="P158" s="187"/>
      <c r="Q158" s="187">
        <v>53</v>
      </c>
      <c r="R158" s="187"/>
      <c r="S158" s="187"/>
      <c r="T158" s="187"/>
      <c r="U158" s="186"/>
      <c r="V158" s="187"/>
      <c r="W158" s="187"/>
      <c r="X158" s="187"/>
      <c r="Y158" s="187"/>
      <c r="Z158" s="187"/>
      <c r="AS158" s="237"/>
      <c r="AT158" s="237"/>
      <c r="AU158" s="237"/>
      <c r="AV158" s="237"/>
      <c r="AW158" s="237"/>
      <c r="AX158" s="237"/>
      <c r="AY158" s="237"/>
      <c r="AZ158" s="237"/>
      <c r="BA158" s="237"/>
      <c r="BB158" s="237"/>
      <c r="BC158" s="237"/>
    </row>
    <row r="159" spans="1:26" ht="11.25">
      <c r="A159" s="187"/>
      <c r="B159" s="187"/>
      <c r="C159" s="187"/>
      <c r="D159" s="192" t="s">
        <v>295</v>
      </c>
      <c r="E159" s="192" t="s">
        <v>13</v>
      </c>
      <c r="F159" s="192" t="s">
        <v>471</v>
      </c>
      <c r="G159" s="192" t="s">
        <v>290</v>
      </c>
      <c r="H159" s="170">
        <f>H$155+E159/100</f>
        <v>99.78</v>
      </c>
      <c r="I159" s="183" t="s">
        <v>532</v>
      </c>
      <c r="J159" s="189" t="s">
        <v>317</v>
      </c>
      <c r="K159" s="184"/>
      <c r="L159" s="185">
        <f t="shared" si="21"/>
        <v>2</v>
      </c>
      <c r="M159" s="188"/>
      <c r="N159" s="187"/>
      <c r="O159" s="186"/>
      <c r="P159" s="187"/>
      <c r="Q159" s="187">
        <v>2</v>
      </c>
      <c r="R159" s="187"/>
      <c r="S159" s="187"/>
      <c r="T159" s="187"/>
      <c r="U159" s="186"/>
      <c r="V159" s="187"/>
      <c r="W159" s="187"/>
      <c r="X159" s="187"/>
      <c r="Y159" s="187"/>
      <c r="Z159" s="187"/>
    </row>
    <row r="160" spans="1:28" ht="11.25">
      <c r="A160" s="167"/>
      <c r="B160" s="167"/>
      <c r="C160" s="167"/>
      <c r="D160" s="169" t="s">
        <v>296</v>
      </c>
      <c r="E160" s="169" t="s">
        <v>471</v>
      </c>
      <c r="F160" s="169" t="s">
        <v>472</v>
      </c>
      <c r="G160" s="169" t="s">
        <v>291</v>
      </c>
      <c r="H160" s="190">
        <f>H$155+E160/100</f>
        <v>99.8</v>
      </c>
      <c r="I160" s="171" t="s">
        <v>532</v>
      </c>
      <c r="J160" s="209" t="s">
        <v>317</v>
      </c>
      <c r="K160" s="172"/>
      <c r="L160" s="173">
        <f t="shared" si="21"/>
        <v>28</v>
      </c>
      <c r="M160" s="193"/>
      <c r="N160" s="167"/>
      <c r="O160" s="174"/>
      <c r="P160" s="167"/>
      <c r="Q160" s="167">
        <v>28</v>
      </c>
      <c r="R160" s="167"/>
      <c r="S160" s="167"/>
      <c r="T160" s="167"/>
      <c r="U160" s="174"/>
      <c r="V160" s="167"/>
      <c r="W160" s="167"/>
      <c r="X160" s="167"/>
      <c r="Y160" s="167"/>
      <c r="Z160" s="167"/>
      <c r="AA160" s="218" t="str">
        <f>F160</f>
        <v>128</v>
      </c>
      <c r="AB160" s="89"/>
    </row>
    <row r="161" spans="5:10" ht="11.25">
      <c r="E161" s="36"/>
      <c r="F161" s="36"/>
      <c r="H161" s="36"/>
      <c r="J161" s="108"/>
    </row>
    <row r="162" spans="5:10" ht="11.25">
      <c r="E162" s="36"/>
      <c r="F162" s="36"/>
      <c r="H162" s="36"/>
      <c r="J162" s="110"/>
    </row>
    <row r="163" spans="5:10" ht="11.25">
      <c r="E163" s="36"/>
      <c r="F163" s="36"/>
      <c r="H163" s="36"/>
      <c r="J163" s="110"/>
    </row>
    <row r="164" spans="5:10" ht="11.25">
      <c r="E164" s="36"/>
      <c r="F164" s="36"/>
      <c r="H164" s="36"/>
      <c r="J164" s="110"/>
    </row>
    <row r="165" spans="5:10" ht="11.25">
      <c r="E165" s="36"/>
      <c r="F165" s="36"/>
      <c r="H165" s="36"/>
      <c r="J165" s="110"/>
    </row>
    <row r="166" spans="5:10" ht="11.25">
      <c r="E166" s="36"/>
      <c r="F166" s="36"/>
      <c r="H166" s="36"/>
      <c r="J166" s="110"/>
    </row>
    <row r="167" spans="5:10" ht="11.25">
      <c r="E167" s="36"/>
      <c r="F167" s="36"/>
      <c r="H167" s="36"/>
      <c r="J167" s="110"/>
    </row>
    <row r="168" spans="5:10" ht="11.25">
      <c r="E168" s="36"/>
      <c r="F168" s="36"/>
      <c r="H168" s="36"/>
      <c r="J168" s="110"/>
    </row>
    <row r="169" spans="5:10" ht="11.25">
      <c r="E169" s="36"/>
      <c r="F169" s="36"/>
      <c r="H169" s="36"/>
      <c r="J169" s="110"/>
    </row>
    <row r="170" spans="5:10" ht="11.25">
      <c r="E170" s="36"/>
      <c r="F170" s="36"/>
      <c r="H170" s="36"/>
      <c r="J170" s="110"/>
    </row>
  </sheetData>
  <printOptions gridLines="1"/>
  <pageMargins left="0.75" right="0.75" top="1" bottom="1" header="0.5" footer="0.5"/>
  <pageSetup fitToHeight="5" fitToWidth="1" orientation="landscape"/>
  <headerFooter alignWithMargins="0">
    <oddHeader>&amp;C&amp;F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E7"/>
  <sheetViews>
    <sheetView workbookViewId="0" topLeftCell="A1">
      <selection activeCell="D10" sqref="D10:D11"/>
    </sheetView>
  </sheetViews>
  <sheetFormatPr defaultColWidth="9.00390625" defaultRowHeight="12"/>
  <cols>
    <col min="1" max="2" width="11.50390625" style="0" customWidth="1"/>
    <col min="3" max="3" width="28.125" style="0" customWidth="1"/>
    <col min="4" max="16384" width="11.50390625" style="0" customWidth="1"/>
  </cols>
  <sheetData>
    <row r="3" spans="2:5" ht="11.25">
      <c r="B3" t="s">
        <v>101</v>
      </c>
      <c r="C3" t="s">
        <v>100</v>
      </c>
      <c r="D3" t="s">
        <v>403</v>
      </c>
      <c r="E3" t="s">
        <v>404</v>
      </c>
    </row>
    <row r="4" spans="2:5" ht="11.25">
      <c r="B4">
        <v>1</v>
      </c>
      <c r="C4" t="s">
        <v>102</v>
      </c>
      <c r="D4">
        <v>0</v>
      </c>
      <c r="E4">
        <v>45.7</v>
      </c>
    </row>
    <row r="5" spans="2:5" ht="11.25">
      <c r="B5">
        <v>2</v>
      </c>
      <c r="C5" t="s">
        <v>103</v>
      </c>
      <c r="D5">
        <f>E4</f>
        <v>45.7</v>
      </c>
      <c r="E5">
        <v>55.94</v>
      </c>
    </row>
    <row r="6" spans="2:5" ht="11.25">
      <c r="B6">
        <v>3</v>
      </c>
      <c r="C6" t="s">
        <v>104</v>
      </c>
      <c r="D6">
        <f>E5</f>
        <v>55.94</v>
      </c>
      <c r="E6">
        <v>89.58</v>
      </c>
    </row>
    <row r="7" spans="2:5" ht="11.25">
      <c r="B7">
        <v>4</v>
      </c>
      <c r="C7" t="s">
        <v>162</v>
      </c>
      <c r="D7">
        <f>E6</f>
        <v>89.58</v>
      </c>
      <c r="E7">
        <v>103.8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K173"/>
  <sheetViews>
    <sheetView workbookViewId="0" topLeftCell="A1">
      <selection activeCell="A6" sqref="A6"/>
    </sheetView>
  </sheetViews>
  <sheetFormatPr defaultColWidth="9.00390625" defaultRowHeight="12"/>
  <cols>
    <col min="1" max="2" width="7.625" style="42" customWidth="1"/>
    <col min="3" max="3" width="7.625" style="372" customWidth="1"/>
    <col min="4" max="4" width="4.625" style="55" customWidth="1"/>
    <col min="5" max="6" width="6.125" style="2" customWidth="1"/>
    <col min="7" max="7" width="6.125" style="334" customWidth="1"/>
    <col min="8" max="9" width="6.125" style="2" customWidth="1"/>
    <col min="10" max="16384" width="11.50390625" style="0" customWidth="1"/>
  </cols>
  <sheetData>
    <row r="4" spans="1:4" ht="11.25">
      <c r="A4" s="43"/>
      <c r="B4" s="43"/>
      <c r="C4" s="373"/>
      <c r="D4" s="301"/>
    </row>
    <row r="5" spans="1:10" ht="40.5">
      <c r="A5" s="44" t="s">
        <v>403</v>
      </c>
      <c r="B5" s="44" t="s">
        <v>404</v>
      </c>
      <c r="C5" s="374" t="s">
        <v>200</v>
      </c>
      <c r="D5" s="302" t="s">
        <v>204</v>
      </c>
      <c r="E5" s="2">
        <v>1</v>
      </c>
      <c r="F5" s="2">
        <v>2</v>
      </c>
      <c r="G5" s="334" t="s">
        <v>127</v>
      </c>
      <c r="H5" s="2">
        <v>18</v>
      </c>
      <c r="I5" s="2" t="s">
        <v>593</v>
      </c>
      <c r="J5" t="s">
        <v>128</v>
      </c>
    </row>
    <row r="6" spans="1:5" ht="11.25">
      <c r="A6" s="42">
        <v>0</v>
      </c>
      <c r="B6" s="42">
        <v>17</v>
      </c>
      <c r="D6" s="293">
        <v>1</v>
      </c>
      <c r="E6" s="42">
        <v>17</v>
      </c>
    </row>
    <row r="7" spans="1:5" ht="11.25">
      <c r="A7" s="42">
        <v>17</v>
      </c>
      <c r="B7" s="42">
        <v>22.5</v>
      </c>
      <c r="D7" s="290">
        <v>1</v>
      </c>
      <c r="E7" s="42">
        <v>5.5</v>
      </c>
    </row>
    <row r="8" spans="1:5" ht="11.25">
      <c r="A8" s="42">
        <v>22.5</v>
      </c>
      <c r="B8" s="42">
        <v>26</v>
      </c>
      <c r="D8" s="290">
        <v>1</v>
      </c>
      <c r="E8" s="42">
        <v>3.5</v>
      </c>
    </row>
    <row r="9" spans="1:5" ht="11.25">
      <c r="A9" s="42">
        <v>26</v>
      </c>
      <c r="B9" s="42">
        <v>36</v>
      </c>
      <c r="D9" s="290">
        <v>1</v>
      </c>
      <c r="E9" s="42">
        <v>10</v>
      </c>
    </row>
    <row r="10" spans="1:6" ht="11.25">
      <c r="A10" s="42">
        <v>36</v>
      </c>
      <c r="B10" s="42">
        <v>41</v>
      </c>
      <c r="D10" s="290">
        <v>2</v>
      </c>
      <c r="F10" s="42">
        <v>5</v>
      </c>
    </row>
    <row r="11" spans="1:7" ht="11.25">
      <c r="A11" s="42">
        <v>41</v>
      </c>
      <c r="B11" s="42">
        <v>57.5</v>
      </c>
      <c r="D11" s="290">
        <v>10</v>
      </c>
      <c r="F11" s="372"/>
      <c r="G11" s="363">
        <v>16.5</v>
      </c>
    </row>
    <row r="12" spans="1:6" ht="11.25">
      <c r="A12" s="46">
        <v>57.5</v>
      </c>
      <c r="B12" s="46">
        <v>64</v>
      </c>
      <c r="D12" s="291">
        <v>1</v>
      </c>
      <c r="E12" s="42">
        <v>6.5</v>
      </c>
      <c r="F12" s="372"/>
    </row>
    <row r="13" spans="1:6" ht="11.25">
      <c r="A13" s="42">
        <v>0</v>
      </c>
      <c r="B13" s="42">
        <v>4</v>
      </c>
      <c r="D13" s="290">
        <v>2</v>
      </c>
      <c r="F13" s="42">
        <v>4</v>
      </c>
    </row>
    <row r="14" spans="1:6" ht="11.25">
      <c r="A14" s="42">
        <v>4</v>
      </c>
      <c r="B14" s="42">
        <v>16.5</v>
      </c>
      <c r="D14" s="290">
        <v>1</v>
      </c>
      <c r="E14" s="42">
        <v>12.5</v>
      </c>
      <c r="F14" s="372"/>
    </row>
    <row r="15" spans="1:6" ht="11.25">
      <c r="A15" s="46">
        <v>16.5</v>
      </c>
      <c r="B15" s="46">
        <v>17.5</v>
      </c>
      <c r="D15" s="291">
        <v>1</v>
      </c>
      <c r="E15" s="42">
        <v>1</v>
      </c>
      <c r="F15" s="372"/>
    </row>
    <row r="16" spans="1:6" ht="11.25">
      <c r="A16" s="42">
        <v>0</v>
      </c>
      <c r="B16" s="42">
        <v>6</v>
      </c>
      <c r="D16" s="289">
        <v>1</v>
      </c>
      <c r="E16" s="42">
        <v>6</v>
      </c>
      <c r="F16" s="372"/>
    </row>
    <row r="17" spans="1:6" ht="11.25">
      <c r="A17" s="42">
        <v>6</v>
      </c>
      <c r="B17" s="42">
        <v>9</v>
      </c>
      <c r="D17" s="290">
        <v>2</v>
      </c>
      <c r="F17" s="42">
        <v>3</v>
      </c>
    </row>
    <row r="18" spans="1:6" ht="11.25">
      <c r="A18" s="42">
        <v>9</v>
      </c>
      <c r="B18" s="42">
        <v>13</v>
      </c>
      <c r="D18" s="290">
        <v>1</v>
      </c>
      <c r="E18" s="42">
        <v>4</v>
      </c>
      <c r="F18" s="372"/>
    </row>
    <row r="19" spans="1:6" ht="11.25">
      <c r="A19" s="42">
        <v>13</v>
      </c>
      <c r="B19" s="42">
        <v>17</v>
      </c>
      <c r="D19" s="290">
        <v>2</v>
      </c>
      <c r="F19" s="42">
        <v>4</v>
      </c>
    </row>
    <row r="20" spans="1:7" ht="11.25">
      <c r="A20" s="363">
        <v>17</v>
      </c>
      <c r="B20" s="363">
        <v>22</v>
      </c>
      <c r="D20" s="337" t="s">
        <v>571</v>
      </c>
      <c r="F20" s="372"/>
      <c r="G20" s="363">
        <v>5</v>
      </c>
    </row>
    <row r="21" spans="1:8" ht="11.25">
      <c r="A21" s="42">
        <v>22</v>
      </c>
      <c r="B21" s="42">
        <v>27</v>
      </c>
      <c r="D21" s="290">
        <v>18</v>
      </c>
      <c r="F21" s="372"/>
      <c r="H21" s="42">
        <v>5</v>
      </c>
    </row>
    <row r="22" spans="1:6" ht="11.25">
      <c r="A22" s="42">
        <v>27</v>
      </c>
      <c r="B22" s="42">
        <v>31</v>
      </c>
      <c r="D22" s="290">
        <v>1</v>
      </c>
      <c r="E22" s="42">
        <v>4</v>
      </c>
      <c r="F22" s="372"/>
    </row>
    <row r="23" spans="1:6" ht="11.25">
      <c r="A23" s="42">
        <v>31</v>
      </c>
      <c r="B23" s="42">
        <v>34</v>
      </c>
      <c r="D23" s="290">
        <v>2</v>
      </c>
      <c r="F23" s="42">
        <v>3</v>
      </c>
    </row>
    <row r="24" spans="1:7" ht="11.25">
      <c r="A24" s="42">
        <v>34</v>
      </c>
      <c r="B24" s="42">
        <v>40</v>
      </c>
      <c r="D24" s="290">
        <v>10</v>
      </c>
      <c r="F24" s="372"/>
      <c r="G24" s="363">
        <v>6</v>
      </c>
    </row>
    <row r="25" spans="1:6" ht="11.25">
      <c r="A25" s="42">
        <v>40</v>
      </c>
      <c r="B25" s="42">
        <v>47</v>
      </c>
      <c r="D25" s="290">
        <v>1</v>
      </c>
      <c r="E25" s="42">
        <v>7</v>
      </c>
      <c r="F25" s="372"/>
    </row>
    <row r="26" spans="1:6" ht="11.25">
      <c r="A26" s="42">
        <v>47</v>
      </c>
      <c r="B26" s="42">
        <v>55</v>
      </c>
      <c r="D26" s="290">
        <v>1</v>
      </c>
      <c r="E26" s="42">
        <v>8</v>
      </c>
      <c r="F26" s="372"/>
    </row>
    <row r="27" spans="1:6" ht="11.25">
      <c r="A27" s="42">
        <v>55</v>
      </c>
      <c r="B27" s="42">
        <v>74</v>
      </c>
      <c r="D27" s="290">
        <v>1</v>
      </c>
      <c r="E27" s="42">
        <v>19</v>
      </c>
      <c r="F27" s="372"/>
    </row>
    <row r="28" spans="1:6" ht="11.25">
      <c r="A28" s="42">
        <v>74</v>
      </c>
      <c r="B28" s="42">
        <v>81.5</v>
      </c>
      <c r="D28" s="290">
        <v>1</v>
      </c>
      <c r="E28" s="42">
        <v>7.5</v>
      </c>
      <c r="F28" s="372"/>
    </row>
    <row r="29" spans="1:7" ht="11.25">
      <c r="A29" s="42">
        <v>81.5</v>
      </c>
      <c r="B29" s="42">
        <v>100</v>
      </c>
      <c r="D29" s="290">
        <v>10</v>
      </c>
      <c r="F29" s="372"/>
      <c r="G29" s="42">
        <v>18.5</v>
      </c>
    </row>
    <row r="30" spans="1:7" ht="11.25">
      <c r="A30" s="46">
        <v>100</v>
      </c>
      <c r="B30" s="46">
        <v>108</v>
      </c>
      <c r="D30" s="291">
        <v>10</v>
      </c>
      <c r="F30" s="372"/>
      <c r="G30" s="42">
        <v>8</v>
      </c>
    </row>
    <row r="31" spans="1:7" ht="11.25">
      <c r="A31" s="42">
        <v>0</v>
      </c>
      <c r="B31" s="42">
        <v>4</v>
      </c>
      <c r="D31" s="290">
        <v>1</v>
      </c>
      <c r="E31" s="42">
        <v>4</v>
      </c>
      <c r="F31" s="372"/>
      <c r="G31" s="372"/>
    </row>
    <row r="32" spans="1:7" ht="11.25">
      <c r="A32" s="42">
        <v>4</v>
      </c>
      <c r="B32" s="42">
        <v>9</v>
      </c>
      <c r="D32" s="290">
        <v>10</v>
      </c>
      <c r="F32" s="372"/>
      <c r="G32" s="42">
        <v>5</v>
      </c>
    </row>
    <row r="33" spans="1:6" ht="11.25">
      <c r="A33" s="42">
        <v>9</v>
      </c>
      <c r="B33" s="42">
        <v>19</v>
      </c>
      <c r="D33" s="290">
        <v>2</v>
      </c>
      <c r="F33" s="42">
        <v>10</v>
      </c>
    </row>
    <row r="34" spans="1:7" ht="11.25">
      <c r="A34" s="42">
        <v>19</v>
      </c>
      <c r="B34" s="42">
        <v>26</v>
      </c>
      <c r="D34" s="290">
        <v>10</v>
      </c>
      <c r="F34" s="372"/>
      <c r="G34" s="42">
        <v>7</v>
      </c>
    </row>
    <row r="35" spans="1:6" ht="11.25">
      <c r="A35" s="42">
        <v>26</v>
      </c>
      <c r="B35" s="42">
        <v>33</v>
      </c>
      <c r="D35" s="290">
        <v>1</v>
      </c>
      <c r="E35" s="42">
        <v>7</v>
      </c>
      <c r="F35" s="372"/>
    </row>
    <row r="36" spans="1:6" ht="11.25">
      <c r="A36" s="42">
        <v>33</v>
      </c>
      <c r="B36" s="42">
        <v>48</v>
      </c>
      <c r="D36" s="290">
        <v>1</v>
      </c>
      <c r="E36" s="42">
        <v>15</v>
      </c>
      <c r="F36" s="372"/>
    </row>
    <row r="37" spans="1:6" ht="11.25">
      <c r="A37" s="42">
        <v>48</v>
      </c>
      <c r="B37" s="42">
        <v>56</v>
      </c>
      <c r="D37" s="290">
        <v>1.5</v>
      </c>
      <c r="E37" s="42">
        <v>8</v>
      </c>
      <c r="F37" s="372"/>
    </row>
    <row r="38" spans="1:6" ht="11.25">
      <c r="A38" s="42">
        <v>56</v>
      </c>
      <c r="B38" s="42">
        <v>63</v>
      </c>
      <c r="D38" s="290">
        <v>1</v>
      </c>
      <c r="E38" s="42">
        <v>7</v>
      </c>
      <c r="F38" s="372"/>
    </row>
    <row r="39" spans="1:7" ht="11.25">
      <c r="A39" s="42">
        <v>63</v>
      </c>
      <c r="B39" s="42">
        <v>68</v>
      </c>
      <c r="D39" s="290">
        <v>10</v>
      </c>
      <c r="F39" s="372"/>
      <c r="G39" s="42">
        <v>5</v>
      </c>
    </row>
    <row r="40" spans="1:7" ht="11.25">
      <c r="A40" s="46">
        <v>68</v>
      </c>
      <c r="B40" s="46">
        <v>74</v>
      </c>
      <c r="D40" s="291">
        <v>10</v>
      </c>
      <c r="F40" s="372"/>
      <c r="G40" s="42">
        <v>6</v>
      </c>
    </row>
    <row r="41" spans="1:6" ht="11.25">
      <c r="A41" s="42">
        <v>0</v>
      </c>
      <c r="B41" s="42">
        <v>4</v>
      </c>
      <c r="D41" s="290">
        <v>1.5</v>
      </c>
      <c r="F41" s="42">
        <v>4</v>
      </c>
    </row>
    <row r="42" spans="1:7" ht="11.25">
      <c r="A42" s="42">
        <v>4</v>
      </c>
      <c r="B42" s="42">
        <v>10</v>
      </c>
      <c r="D42" s="290">
        <v>10</v>
      </c>
      <c r="F42" s="372"/>
      <c r="G42" s="42">
        <v>6</v>
      </c>
    </row>
    <row r="43" spans="1:7" ht="11.25">
      <c r="A43" s="42">
        <v>10</v>
      </c>
      <c r="B43" s="42">
        <v>30</v>
      </c>
      <c r="D43" s="290">
        <v>10</v>
      </c>
      <c r="F43" s="372"/>
      <c r="G43" s="42">
        <v>20</v>
      </c>
    </row>
    <row r="44" spans="1:7" ht="11.25">
      <c r="A44" s="46">
        <v>33</v>
      </c>
      <c r="B44" s="46">
        <v>70</v>
      </c>
      <c r="D44" s="291">
        <v>1</v>
      </c>
      <c r="E44" s="42">
        <v>37</v>
      </c>
      <c r="F44" s="372"/>
      <c r="G44" s="372"/>
    </row>
    <row r="45" spans="1:7" ht="11.25">
      <c r="A45" s="42">
        <v>0</v>
      </c>
      <c r="B45" s="42">
        <v>8</v>
      </c>
      <c r="D45" s="290">
        <v>10</v>
      </c>
      <c r="F45" s="372"/>
      <c r="G45" s="42">
        <v>8</v>
      </c>
    </row>
    <row r="46" spans="1:6" ht="11.25">
      <c r="A46" s="42">
        <v>8</v>
      </c>
      <c r="B46" s="42">
        <v>12</v>
      </c>
      <c r="D46" s="290">
        <v>2</v>
      </c>
      <c r="F46" s="42">
        <v>4</v>
      </c>
    </row>
    <row r="47" spans="1:7" ht="11.25">
      <c r="A47" s="42">
        <v>12</v>
      </c>
      <c r="B47" s="42">
        <v>27</v>
      </c>
      <c r="D47" s="290">
        <v>10</v>
      </c>
      <c r="F47" s="372"/>
      <c r="G47" s="42">
        <v>15</v>
      </c>
    </row>
    <row r="48" spans="1:7" ht="11.25">
      <c r="A48" s="46">
        <v>27</v>
      </c>
      <c r="B48" s="46">
        <v>56</v>
      </c>
      <c r="D48" s="291">
        <v>1</v>
      </c>
      <c r="E48" s="42">
        <v>29</v>
      </c>
      <c r="F48" s="372"/>
      <c r="G48" s="372"/>
    </row>
    <row r="49" spans="1:7" ht="11.25">
      <c r="A49" s="42">
        <v>0</v>
      </c>
      <c r="B49" s="42">
        <v>6</v>
      </c>
      <c r="D49" s="289">
        <v>1</v>
      </c>
      <c r="E49" s="42">
        <v>6</v>
      </c>
      <c r="F49" s="372"/>
      <c r="G49" s="372"/>
    </row>
    <row r="50" spans="1:7" ht="11.25">
      <c r="A50" s="42">
        <v>6</v>
      </c>
      <c r="B50" s="42">
        <v>11</v>
      </c>
      <c r="D50" s="289">
        <v>1</v>
      </c>
      <c r="E50" s="42">
        <v>5</v>
      </c>
      <c r="F50" s="372"/>
      <c r="G50" s="372"/>
    </row>
    <row r="51" spans="1:7" ht="11.25">
      <c r="A51" s="42">
        <v>11</v>
      </c>
      <c r="B51" s="42">
        <v>15</v>
      </c>
      <c r="D51" s="289" t="s">
        <v>571</v>
      </c>
      <c r="F51" s="372"/>
      <c r="G51" s="42">
        <v>4</v>
      </c>
    </row>
    <row r="52" spans="1:7" ht="11.25">
      <c r="A52" s="42">
        <v>15</v>
      </c>
      <c r="B52" s="42">
        <v>32</v>
      </c>
      <c r="D52" s="289">
        <v>1</v>
      </c>
      <c r="E52" s="42">
        <v>17</v>
      </c>
      <c r="F52" s="372"/>
      <c r="G52" s="372"/>
    </row>
    <row r="53" spans="1:7" ht="11.25">
      <c r="A53" s="42">
        <v>32</v>
      </c>
      <c r="B53" s="42">
        <v>48</v>
      </c>
      <c r="D53" s="289"/>
      <c r="E53" s="42">
        <v>16</v>
      </c>
      <c r="F53" s="372"/>
      <c r="G53" s="372"/>
    </row>
    <row r="54" spans="1:7" ht="11.25">
      <c r="A54" s="42">
        <v>48</v>
      </c>
      <c r="B54" s="42">
        <v>88</v>
      </c>
      <c r="D54" s="289">
        <v>1</v>
      </c>
      <c r="E54" s="42">
        <v>40</v>
      </c>
      <c r="F54" s="372"/>
      <c r="G54" s="372"/>
    </row>
    <row r="55" spans="1:7" ht="11.25">
      <c r="A55" s="42">
        <v>88</v>
      </c>
      <c r="B55" s="42">
        <v>92</v>
      </c>
      <c r="D55" s="289">
        <v>1</v>
      </c>
      <c r="E55" s="42">
        <v>4</v>
      </c>
      <c r="F55" s="372"/>
      <c r="G55" s="372"/>
    </row>
    <row r="56" spans="1:7" ht="11.25">
      <c r="A56" s="46">
        <v>92</v>
      </c>
      <c r="B56" s="46">
        <v>96</v>
      </c>
      <c r="D56" s="291">
        <v>1</v>
      </c>
      <c r="E56" s="42">
        <v>4</v>
      </c>
      <c r="F56" s="372"/>
      <c r="G56" s="372"/>
    </row>
    <row r="57" spans="1:7" ht="11.25">
      <c r="A57" s="42">
        <v>0</v>
      </c>
      <c r="B57" s="42">
        <v>3</v>
      </c>
      <c r="D57" s="290" t="s">
        <v>244</v>
      </c>
      <c r="F57" s="372"/>
      <c r="G57" s="42">
        <v>3</v>
      </c>
    </row>
    <row r="58" spans="1:7" ht="11.25">
      <c r="A58" s="42">
        <v>3</v>
      </c>
      <c r="B58" s="42">
        <v>22</v>
      </c>
      <c r="D58" s="290">
        <v>16</v>
      </c>
      <c r="F58" s="372"/>
      <c r="G58" s="42">
        <v>19</v>
      </c>
    </row>
    <row r="59" spans="1:7" ht="11.25">
      <c r="A59" s="42">
        <v>22</v>
      </c>
      <c r="B59" s="42">
        <v>26</v>
      </c>
      <c r="D59" s="290" t="s">
        <v>244</v>
      </c>
      <c r="F59" s="372"/>
      <c r="G59" s="42">
        <v>4</v>
      </c>
    </row>
    <row r="60" spans="1:7" ht="11.25">
      <c r="A60" s="42">
        <v>26</v>
      </c>
      <c r="B60" s="42">
        <v>34</v>
      </c>
      <c r="D60" s="290">
        <v>1</v>
      </c>
      <c r="E60" s="42">
        <v>8</v>
      </c>
      <c r="F60" s="372"/>
      <c r="G60" s="372"/>
    </row>
    <row r="61" spans="1:7" ht="11.25">
      <c r="A61" s="42">
        <v>34</v>
      </c>
      <c r="B61" s="42">
        <v>38</v>
      </c>
      <c r="D61" s="290">
        <v>10</v>
      </c>
      <c r="F61" s="372"/>
      <c r="G61" s="42">
        <v>4</v>
      </c>
    </row>
    <row r="62" spans="1:7" ht="11.25">
      <c r="A62" s="42">
        <v>38</v>
      </c>
      <c r="B62" s="42">
        <v>46</v>
      </c>
      <c r="D62" s="290">
        <v>16</v>
      </c>
      <c r="F62" s="372"/>
      <c r="G62" s="42">
        <v>8</v>
      </c>
    </row>
    <row r="63" spans="1:7" ht="11.25">
      <c r="A63" s="42">
        <v>46</v>
      </c>
      <c r="B63" s="42">
        <v>61.5</v>
      </c>
      <c r="D63" s="290">
        <v>1</v>
      </c>
      <c r="E63" s="42">
        <v>15.5</v>
      </c>
      <c r="F63" s="372"/>
      <c r="G63" s="372"/>
    </row>
    <row r="64" spans="1:7" ht="11.25">
      <c r="A64" s="42">
        <v>61.5</v>
      </c>
      <c r="B64" s="42">
        <v>65</v>
      </c>
      <c r="D64" s="290">
        <v>10</v>
      </c>
      <c r="F64" s="372"/>
      <c r="G64" s="42">
        <v>3.5</v>
      </c>
    </row>
    <row r="65" spans="1:6" ht="11.25">
      <c r="A65" s="46">
        <v>65</v>
      </c>
      <c r="B65" s="46">
        <v>88</v>
      </c>
      <c r="D65" s="291">
        <v>1</v>
      </c>
      <c r="E65" s="42">
        <v>23</v>
      </c>
      <c r="F65" s="372"/>
    </row>
    <row r="66" spans="1:6" ht="11.25">
      <c r="A66" s="42">
        <v>0</v>
      </c>
      <c r="B66" s="42">
        <v>6</v>
      </c>
      <c r="D66" s="290" t="s">
        <v>533</v>
      </c>
      <c r="F66" s="42">
        <v>6</v>
      </c>
    </row>
    <row r="67" spans="1:9" ht="11.25">
      <c r="A67" s="42">
        <v>6</v>
      </c>
      <c r="B67" s="42">
        <v>10</v>
      </c>
      <c r="D67" s="290">
        <v>17</v>
      </c>
      <c r="F67" s="372"/>
      <c r="I67" s="42">
        <v>4</v>
      </c>
    </row>
    <row r="68" spans="1:7" ht="11.25">
      <c r="A68" s="42">
        <v>10</v>
      </c>
      <c r="B68" s="58">
        <v>14</v>
      </c>
      <c r="D68" s="290">
        <v>10</v>
      </c>
      <c r="F68" s="372"/>
      <c r="G68" s="42">
        <v>4</v>
      </c>
    </row>
    <row r="69" spans="1:7" ht="11.25">
      <c r="A69" s="46">
        <v>14</v>
      </c>
      <c r="B69" s="46">
        <v>19.5</v>
      </c>
      <c r="D69" s="291">
        <v>1</v>
      </c>
      <c r="E69" s="42">
        <v>5.5</v>
      </c>
      <c r="F69" s="372"/>
      <c r="G69" s="372"/>
    </row>
    <row r="70" spans="1:7" ht="11.25">
      <c r="A70" s="42">
        <v>0</v>
      </c>
      <c r="B70" s="42">
        <v>6</v>
      </c>
      <c r="D70" s="290">
        <v>1</v>
      </c>
      <c r="E70" s="42">
        <v>6</v>
      </c>
      <c r="F70" s="372"/>
      <c r="G70" s="372"/>
    </row>
    <row r="71" spans="1:7" ht="11.25">
      <c r="A71" s="42">
        <v>6</v>
      </c>
      <c r="B71" s="42">
        <v>10</v>
      </c>
      <c r="D71" s="290">
        <v>1</v>
      </c>
      <c r="E71" s="42">
        <v>4</v>
      </c>
      <c r="F71" s="372"/>
      <c r="G71" s="372"/>
    </row>
    <row r="72" spans="1:7" ht="11.25">
      <c r="A72" s="42">
        <v>10</v>
      </c>
      <c r="B72" s="42">
        <v>17</v>
      </c>
      <c r="D72" s="290">
        <v>16</v>
      </c>
      <c r="F72" s="372"/>
      <c r="G72" s="42">
        <v>7</v>
      </c>
    </row>
    <row r="73" spans="1:7" ht="11.25">
      <c r="A73" s="42">
        <v>17</v>
      </c>
      <c r="B73" s="42">
        <v>20</v>
      </c>
      <c r="D73" s="290">
        <v>10</v>
      </c>
      <c r="F73" s="372"/>
      <c r="G73" s="42">
        <v>3</v>
      </c>
    </row>
    <row r="74" spans="1:6" ht="11.25">
      <c r="A74" s="42">
        <v>20</v>
      </c>
      <c r="B74" s="42">
        <v>39</v>
      </c>
      <c r="D74" s="290">
        <v>1.5</v>
      </c>
      <c r="F74" s="42">
        <v>19</v>
      </c>
    </row>
    <row r="75" spans="1:7" ht="11.25">
      <c r="A75" s="42">
        <v>39</v>
      </c>
      <c r="B75" s="42">
        <v>47</v>
      </c>
      <c r="D75" s="290" t="s">
        <v>244</v>
      </c>
      <c r="F75" s="372"/>
      <c r="G75" s="42">
        <v>8</v>
      </c>
    </row>
    <row r="76" spans="1:7" ht="11.25">
      <c r="A76" s="42">
        <v>47</v>
      </c>
      <c r="B76" s="42">
        <v>67</v>
      </c>
      <c r="D76" s="290">
        <v>10</v>
      </c>
      <c r="F76" s="372"/>
      <c r="G76" s="42">
        <v>20</v>
      </c>
    </row>
    <row r="77" spans="1:7" ht="11.25">
      <c r="A77" s="42">
        <v>67</v>
      </c>
      <c r="B77" s="42">
        <v>71</v>
      </c>
      <c r="D77" s="290">
        <v>1</v>
      </c>
      <c r="E77" s="42">
        <v>4</v>
      </c>
      <c r="F77" s="372"/>
      <c r="G77" s="372"/>
    </row>
    <row r="78" spans="1:7" ht="11.25">
      <c r="A78" s="42">
        <v>71</v>
      </c>
      <c r="B78" s="42">
        <v>77.5</v>
      </c>
      <c r="D78" s="290">
        <v>1</v>
      </c>
      <c r="E78" s="42">
        <v>6.5</v>
      </c>
      <c r="F78" s="372"/>
      <c r="G78" s="372"/>
    </row>
    <row r="79" spans="1:7" ht="11.25">
      <c r="A79" s="42">
        <v>77.5</v>
      </c>
      <c r="B79" s="42">
        <v>82</v>
      </c>
      <c r="D79" s="290">
        <v>10</v>
      </c>
      <c r="F79" s="372"/>
      <c r="G79" s="42">
        <v>4.5</v>
      </c>
    </row>
    <row r="80" spans="1:6" ht="11.25">
      <c r="A80" s="42">
        <v>82</v>
      </c>
      <c r="B80" s="42">
        <v>127</v>
      </c>
      <c r="D80" s="290" t="s">
        <v>533</v>
      </c>
      <c r="F80" s="42">
        <v>45</v>
      </c>
    </row>
    <row r="81" spans="1:9" ht="11.25">
      <c r="A81" s="42">
        <v>127</v>
      </c>
      <c r="B81" s="42">
        <v>132</v>
      </c>
      <c r="D81" s="290">
        <v>17</v>
      </c>
      <c r="F81" s="372"/>
      <c r="I81" s="42">
        <v>5</v>
      </c>
    </row>
    <row r="82" spans="1:9" ht="11.25">
      <c r="A82" s="42">
        <v>132</v>
      </c>
      <c r="B82" s="42">
        <v>137</v>
      </c>
      <c r="D82" s="290">
        <v>17</v>
      </c>
      <c r="F82" s="372"/>
      <c r="I82" s="42">
        <v>5</v>
      </c>
    </row>
    <row r="83" spans="1:6" ht="11.25">
      <c r="A83" s="42">
        <v>137</v>
      </c>
      <c r="B83" s="42">
        <v>144</v>
      </c>
      <c r="D83" s="290">
        <v>2</v>
      </c>
      <c r="F83" s="42">
        <v>7</v>
      </c>
    </row>
    <row r="84" spans="1:9" ht="11.25">
      <c r="A84" s="46">
        <v>144</v>
      </c>
      <c r="B84" s="46">
        <v>150</v>
      </c>
      <c r="D84" s="291">
        <v>17</v>
      </c>
      <c r="F84" s="372"/>
      <c r="I84" s="42">
        <v>6</v>
      </c>
    </row>
    <row r="85" spans="1:6" ht="11.25">
      <c r="A85" s="58">
        <v>1</v>
      </c>
      <c r="B85" s="58">
        <v>6</v>
      </c>
      <c r="D85" s="290">
        <v>2</v>
      </c>
      <c r="F85" s="42">
        <v>5</v>
      </c>
    </row>
    <row r="86" spans="1:9" ht="11.25">
      <c r="A86" s="58">
        <v>6</v>
      </c>
      <c r="B86" s="58">
        <v>13</v>
      </c>
      <c r="D86" s="290">
        <v>17</v>
      </c>
      <c r="F86" s="372"/>
      <c r="I86" s="42">
        <v>7</v>
      </c>
    </row>
    <row r="87" spans="1:9" ht="11.25">
      <c r="A87" s="58">
        <v>13</v>
      </c>
      <c r="B87" s="58">
        <v>20</v>
      </c>
      <c r="D87" s="290">
        <v>17</v>
      </c>
      <c r="F87" s="372"/>
      <c r="I87" s="42">
        <v>7</v>
      </c>
    </row>
    <row r="88" spans="1:6" ht="11.25">
      <c r="A88" s="58">
        <v>20</v>
      </c>
      <c r="B88" s="58">
        <v>43.5</v>
      </c>
      <c r="D88" s="290">
        <v>2</v>
      </c>
      <c r="F88" s="42">
        <v>23.5</v>
      </c>
    </row>
    <row r="89" spans="1:7" ht="11.25">
      <c r="A89" s="58">
        <v>43.5</v>
      </c>
      <c r="B89" s="58">
        <v>50</v>
      </c>
      <c r="D89" s="290" t="s">
        <v>529</v>
      </c>
      <c r="F89" s="372"/>
      <c r="G89" s="42">
        <v>6.5</v>
      </c>
    </row>
    <row r="90" spans="1:7" ht="11.25">
      <c r="A90" s="58">
        <v>50</v>
      </c>
      <c r="B90" s="42">
        <v>71</v>
      </c>
      <c r="D90" s="290">
        <v>10</v>
      </c>
      <c r="F90" s="372"/>
      <c r="G90" s="42">
        <v>21</v>
      </c>
    </row>
    <row r="91" spans="1:10" ht="11.25">
      <c r="A91" s="42">
        <v>71</v>
      </c>
      <c r="B91" s="42">
        <v>77</v>
      </c>
      <c r="D91" s="290" t="s">
        <v>228</v>
      </c>
      <c r="F91" s="372"/>
      <c r="J91" s="42">
        <v>6</v>
      </c>
    </row>
    <row r="92" spans="1:7" ht="11.25">
      <c r="A92" s="42">
        <v>77</v>
      </c>
      <c r="B92" s="42">
        <v>81</v>
      </c>
      <c r="D92" s="290">
        <v>10</v>
      </c>
      <c r="F92" s="372"/>
      <c r="G92" s="42">
        <v>4</v>
      </c>
    </row>
    <row r="93" spans="1:6" ht="11.25">
      <c r="A93" s="46">
        <v>81</v>
      </c>
      <c r="B93" s="46">
        <v>123</v>
      </c>
      <c r="D93" s="291" t="s">
        <v>532</v>
      </c>
      <c r="E93" s="42">
        <v>42</v>
      </c>
      <c r="F93" s="372"/>
    </row>
    <row r="94" spans="1:6" ht="11.25">
      <c r="A94" s="42">
        <v>0</v>
      </c>
      <c r="B94" s="42">
        <v>5</v>
      </c>
      <c r="D94" s="290" t="s">
        <v>598</v>
      </c>
      <c r="E94" s="42">
        <v>5</v>
      </c>
      <c r="F94" s="372"/>
    </row>
    <row r="95" spans="1:10" ht="11.25">
      <c r="A95" s="347">
        <v>5</v>
      </c>
      <c r="B95" s="347">
        <v>148</v>
      </c>
      <c r="D95" s="326" t="s">
        <v>529</v>
      </c>
      <c r="F95" s="372"/>
      <c r="J95" s="42">
        <v>143</v>
      </c>
    </row>
    <row r="96" spans="1:10" ht="11.25">
      <c r="A96" s="325">
        <v>0</v>
      </c>
      <c r="B96" s="325">
        <v>23</v>
      </c>
      <c r="D96" s="326" t="s">
        <v>529</v>
      </c>
      <c r="F96" s="372"/>
      <c r="J96" s="42">
        <v>23</v>
      </c>
    </row>
    <row r="97" spans="1:10" ht="11.25">
      <c r="A97" s="338" t="s">
        <v>492</v>
      </c>
      <c r="B97" s="338" t="s">
        <v>244</v>
      </c>
      <c r="D97" s="337" t="s">
        <v>529</v>
      </c>
      <c r="F97" s="372"/>
      <c r="J97" s="42">
        <v>10</v>
      </c>
    </row>
    <row r="98" spans="1:6" ht="11.25">
      <c r="A98" s="338" t="s">
        <v>529</v>
      </c>
      <c r="B98" s="362">
        <v>20</v>
      </c>
      <c r="D98" s="337">
        <v>1.5</v>
      </c>
      <c r="E98" s="42">
        <v>9</v>
      </c>
      <c r="F98" s="372"/>
    </row>
    <row r="99" spans="1:10" ht="11.25">
      <c r="A99" s="338" t="s">
        <v>573</v>
      </c>
      <c r="B99" s="362">
        <v>27</v>
      </c>
      <c r="D99" s="337" t="s">
        <v>529</v>
      </c>
      <c r="F99" s="372"/>
      <c r="J99" s="42">
        <v>7</v>
      </c>
    </row>
    <row r="100" spans="1:10" ht="11.25">
      <c r="A100" s="338" t="s">
        <v>493</v>
      </c>
      <c r="B100" s="362">
        <v>32</v>
      </c>
      <c r="D100" s="337" t="s">
        <v>529</v>
      </c>
      <c r="F100" s="372"/>
      <c r="J100" s="42">
        <v>5</v>
      </c>
    </row>
    <row r="101" spans="1:6" ht="11.25">
      <c r="A101" s="338" t="s">
        <v>494</v>
      </c>
      <c r="B101" s="362">
        <v>38</v>
      </c>
      <c r="D101" s="337" t="s">
        <v>532</v>
      </c>
      <c r="E101" s="42">
        <v>6</v>
      </c>
      <c r="F101" s="372"/>
    </row>
    <row r="102" spans="1:6" ht="11.25">
      <c r="A102" s="338" t="s">
        <v>496</v>
      </c>
      <c r="B102" s="362">
        <v>42</v>
      </c>
      <c r="D102" s="337">
        <v>1</v>
      </c>
      <c r="E102" s="42">
        <v>4</v>
      </c>
      <c r="F102" s="372"/>
    </row>
    <row r="103" spans="1:6" ht="11.25">
      <c r="A103" s="338" t="s">
        <v>146</v>
      </c>
      <c r="B103" s="362">
        <v>62</v>
      </c>
      <c r="D103" s="337">
        <v>1</v>
      </c>
      <c r="E103" s="42">
        <v>20</v>
      </c>
      <c r="F103" s="372"/>
    </row>
    <row r="104" spans="1:6" ht="11.25">
      <c r="A104" s="338" t="s">
        <v>147</v>
      </c>
      <c r="B104" s="362">
        <v>68</v>
      </c>
      <c r="D104" s="337">
        <v>1</v>
      </c>
      <c r="E104" s="42">
        <v>6</v>
      </c>
      <c r="F104" s="372"/>
    </row>
    <row r="105" spans="1:6" ht="11.25">
      <c r="A105" s="338" t="s">
        <v>148</v>
      </c>
      <c r="B105" s="362">
        <v>92</v>
      </c>
      <c r="D105" s="337">
        <v>1</v>
      </c>
      <c r="E105" s="42">
        <v>24</v>
      </c>
      <c r="F105" s="372"/>
    </row>
    <row r="106" spans="1:7" ht="11.25">
      <c r="A106" s="57" t="s">
        <v>152</v>
      </c>
      <c r="B106" s="58">
        <v>97</v>
      </c>
      <c r="D106" s="290" t="s">
        <v>528</v>
      </c>
      <c r="F106" s="372"/>
      <c r="G106" s="42">
        <v>5</v>
      </c>
    </row>
    <row r="107" spans="1:7" ht="11.25">
      <c r="A107" s="57" t="s">
        <v>154</v>
      </c>
      <c r="B107" s="58">
        <v>103</v>
      </c>
      <c r="D107" s="290" t="s">
        <v>528</v>
      </c>
      <c r="F107" s="372"/>
      <c r="G107" s="42">
        <v>6</v>
      </c>
    </row>
    <row r="108" spans="1:9" ht="11.25">
      <c r="A108" s="45" t="s">
        <v>153</v>
      </c>
      <c r="B108" s="46">
        <v>108</v>
      </c>
      <c r="D108" s="291">
        <v>17</v>
      </c>
      <c r="F108" s="372"/>
      <c r="I108" s="42">
        <v>5</v>
      </c>
    </row>
    <row r="109" spans="1:10" ht="11.25">
      <c r="A109" s="42">
        <v>0</v>
      </c>
      <c r="B109" s="42">
        <v>4</v>
      </c>
      <c r="D109" s="290" t="s">
        <v>228</v>
      </c>
      <c r="F109" s="372"/>
      <c r="J109" s="42">
        <v>4</v>
      </c>
    </row>
    <row r="110" spans="1:7" ht="11.25">
      <c r="A110" s="42">
        <v>4</v>
      </c>
      <c r="B110" s="42">
        <v>20</v>
      </c>
      <c r="D110" s="290">
        <v>10</v>
      </c>
      <c r="F110" s="372"/>
      <c r="G110" s="42">
        <v>16</v>
      </c>
    </row>
    <row r="111" spans="1:6" ht="11.25">
      <c r="A111" s="42">
        <v>20</v>
      </c>
      <c r="B111" s="42">
        <v>25</v>
      </c>
      <c r="D111" s="290">
        <v>1</v>
      </c>
      <c r="E111" s="42">
        <v>5</v>
      </c>
      <c r="F111" s="372"/>
    </row>
    <row r="112" spans="1:7" ht="11.25">
      <c r="A112" s="42">
        <v>25</v>
      </c>
      <c r="B112" s="42">
        <v>30</v>
      </c>
      <c r="D112" s="290" t="s">
        <v>528</v>
      </c>
      <c r="F112" s="372"/>
      <c r="G112" s="42">
        <v>5</v>
      </c>
    </row>
    <row r="113" spans="1:7" ht="11.25">
      <c r="A113" s="42">
        <v>30</v>
      </c>
      <c r="B113" s="42">
        <v>34</v>
      </c>
      <c r="D113" s="290" t="s">
        <v>528</v>
      </c>
      <c r="F113" s="372"/>
      <c r="G113" s="42">
        <v>4</v>
      </c>
    </row>
    <row r="114" spans="1:6" ht="11.25">
      <c r="A114" s="42">
        <v>34</v>
      </c>
      <c r="B114" s="42">
        <v>44</v>
      </c>
      <c r="D114" s="290">
        <v>1</v>
      </c>
      <c r="E114" s="42">
        <v>10</v>
      </c>
      <c r="F114" s="372"/>
    </row>
    <row r="115" spans="1:7" ht="11.25">
      <c r="A115" s="42">
        <v>44</v>
      </c>
      <c r="B115" s="42">
        <v>49.5</v>
      </c>
      <c r="D115" s="290">
        <v>10</v>
      </c>
      <c r="F115" s="372"/>
      <c r="G115" s="42">
        <v>5.5</v>
      </c>
    </row>
    <row r="116" spans="1:6" ht="11.25">
      <c r="A116" s="46">
        <v>49.5</v>
      </c>
      <c r="B116" s="46">
        <v>71</v>
      </c>
      <c r="D116" s="291">
        <v>1</v>
      </c>
      <c r="E116" s="42">
        <v>21.5</v>
      </c>
      <c r="F116" s="372"/>
    </row>
    <row r="117" spans="1:6" ht="11.25">
      <c r="A117" s="42">
        <v>0</v>
      </c>
      <c r="B117" s="42">
        <v>5</v>
      </c>
      <c r="D117" s="290">
        <v>1</v>
      </c>
      <c r="E117" s="42">
        <v>5</v>
      </c>
      <c r="F117" s="372"/>
    </row>
    <row r="118" spans="1:7" ht="11.25">
      <c r="A118" s="42">
        <v>5</v>
      </c>
      <c r="B118" s="42">
        <v>9</v>
      </c>
      <c r="D118" s="290">
        <v>10</v>
      </c>
      <c r="F118" s="372"/>
      <c r="G118" s="42">
        <v>4</v>
      </c>
    </row>
    <row r="119" spans="1:7" ht="11.25">
      <c r="A119" s="42">
        <v>9</v>
      </c>
      <c r="B119" s="42">
        <v>12</v>
      </c>
      <c r="D119" s="290" t="s">
        <v>244</v>
      </c>
      <c r="F119" s="372"/>
      <c r="G119" s="42">
        <v>3</v>
      </c>
    </row>
    <row r="120" spans="1:7" ht="11.25">
      <c r="A120" s="42">
        <v>12</v>
      </c>
      <c r="B120" s="42">
        <v>17</v>
      </c>
      <c r="D120" s="290">
        <v>1</v>
      </c>
      <c r="E120" s="42">
        <v>5</v>
      </c>
      <c r="F120" s="372"/>
      <c r="G120" s="372"/>
    </row>
    <row r="121" spans="1:7" ht="11.25">
      <c r="A121" s="46">
        <v>17</v>
      </c>
      <c r="B121" s="46">
        <v>69</v>
      </c>
      <c r="D121" s="291">
        <v>1</v>
      </c>
      <c r="E121" s="42">
        <v>52</v>
      </c>
      <c r="F121" s="372"/>
      <c r="G121" s="372"/>
    </row>
    <row r="122" spans="1:7" ht="11.25">
      <c r="A122" s="42">
        <v>0</v>
      </c>
      <c r="B122" s="42">
        <v>9</v>
      </c>
      <c r="D122" s="290">
        <v>10</v>
      </c>
      <c r="F122" s="372"/>
      <c r="G122" s="42">
        <v>9</v>
      </c>
    </row>
    <row r="123" spans="1:7" ht="11.25">
      <c r="A123" s="42">
        <v>9</v>
      </c>
      <c r="B123" s="42">
        <v>16</v>
      </c>
      <c r="D123" s="290">
        <v>10</v>
      </c>
      <c r="F123" s="372"/>
      <c r="G123" s="42">
        <v>7</v>
      </c>
    </row>
    <row r="124" spans="1:7" ht="11.25">
      <c r="A124" s="42">
        <v>16</v>
      </c>
      <c r="B124" s="42">
        <v>24</v>
      </c>
      <c r="D124" s="290">
        <v>10</v>
      </c>
      <c r="F124" s="372"/>
      <c r="G124" s="42">
        <v>8</v>
      </c>
    </row>
    <row r="125" spans="1:10" ht="11.25">
      <c r="A125" s="363">
        <v>24</v>
      </c>
      <c r="B125" s="363">
        <v>27</v>
      </c>
      <c r="D125" s="337" t="s">
        <v>228</v>
      </c>
      <c r="F125" s="372"/>
      <c r="J125" s="42">
        <v>3</v>
      </c>
    </row>
    <row r="126" spans="1:7" ht="11.25">
      <c r="A126" s="42">
        <v>27</v>
      </c>
      <c r="B126" s="42">
        <v>30</v>
      </c>
      <c r="D126" s="290">
        <v>10</v>
      </c>
      <c r="F126" s="372"/>
      <c r="G126" s="42">
        <v>3</v>
      </c>
    </row>
    <row r="127" spans="1:7" ht="11.25">
      <c r="A127" s="46">
        <v>30</v>
      </c>
      <c r="B127" s="46">
        <v>36</v>
      </c>
      <c r="D127" s="291">
        <v>10</v>
      </c>
      <c r="F127" s="372"/>
      <c r="G127" s="42">
        <v>6</v>
      </c>
    </row>
    <row r="128" spans="1:7" ht="11.25">
      <c r="A128" s="42">
        <v>0</v>
      </c>
      <c r="B128" s="42">
        <v>16</v>
      </c>
      <c r="D128" s="289">
        <v>10</v>
      </c>
      <c r="F128" s="372"/>
      <c r="G128" s="42">
        <v>16</v>
      </c>
    </row>
    <row r="129" spans="1:7" ht="11.25">
      <c r="A129" s="42">
        <v>16</v>
      </c>
      <c r="B129" s="42">
        <v>20</v>
      </c>
      <c r="D129" s="290" t="s">
        <v>528</v>
      </c>
      <c r="F129" s="372"/>
      <c r="G129" s="42">
        <v>4</v>
      </c>
    </row>
    <row r="130" spans="1:7" ht="11.25">
      <c r="A130" s="42">
        <v>20</v>
      </c>
      <c r="B130" s="42">
        <v>27</v>
      </c>
      <c r="D130" s="290">
        <v>10</v>
      </c>
      <c r="F130" s="372"/>
      <c r="G130" s="42">
        <v>7</v>
      </c>
    </row>
    <row r="131" spans="1:6" ht="11.25">
      <c r="A131" s="42">
        <v>27</v>
      </c>
      <c r="B131" s="42">
        <v>43.5</v>
      </c>
      <c r="D131" s="290">
        <v>1</v>
      </c>
      <c r="E131" s="42">
        <v>16.5</v>
      </c>
      <c r="F131" s="372"/>
    </row>
    <row r="132" spans="1:7" ht="11.25">
      <c r="A132" s="42">
        <v>43.5</v>
      </c>
      <c r="B132" s="42">
        <v>48</v>
      </c>
      <c r="D132" s="290" t="s">
        <v>528</v>
      </c>
      <c r="F132" s="372"/>
      <c r="G132" s="42">
        <v>4.5</v>
      </c>
    </row>
    <row r="133" spans="1:6" ht="11.25">
      <c r="A133" s="42">
        <v>48</v>
      </c>
      <c r="B133" s="42">
        <v>94.5</v>
      </c>
      <c r="D133" s="290">
        <v>1</v>
      </c>
      <c r="E133" s="42">
        <v>46.5</v>
      </c>
      <c r="F133" s="372"/>
    </row>
    <row r="134" spans="1:6" ht="11.25">
      <c r="A134" s="42">
        <v>94.5</v>
      </c>
      <c r="B134" s="42">
        <v>110</v>
      </c>
      <c r="D134" s="290">
        <v>2</v>
      </c>
      <c r="F134" s="42">
        <v>15.5</v>
      </c>
    </row>
    <row r="135" spans="1:6" ht="11.25">
      <c r="A135" s="42">
        <v>110</v>
      </c>
      <c r="B135" s="42">
        <v>117</v>
      </c>
      <c r="D135" s="290">
        <v>1</v>
      </c>
      <c r="E135" s="42">
        <v>7</v>
      </c>
      <c r="F135" s="372"/>
    </row>
    <row r="136" spans="1:6" ht="11.25">
      <c r="A136" s="42">
        <v>117</v>
      </c>
      <c r="B136" s="42">
        <v>120</v>
      </c>
      <c r="D136" s="290">
        <v>2</v>
      </c>
      <c r="F136" s="42">
        <v>3</v>
      </c>
    </row>
    <row r="137" spans="1:6" ht="11.25">
      <c r="A137" s="46">
        <v>120</v>
      </c>
      <c r="B137" s="46">
        <v>134.5</v>
      </c>
      <c r="D137" s="291">
        <v>1</v>
      </c>
      <c r="E137" s="42">
        <v>14.5</v>
      </c>
      <c r="F137" s="372"/>
    </row>
    <row r="138" spans="1:10" ht="11.25">
      <c r="A138" s="36" t="s">
        <v>492</v>
      </c>
      <c r="B138" s="36" t="s">
        <v>569</v>
      </c>
      <c r="D138" s="337" t="s">
        <v>529</v>
      </c>
      <c r="F138" s="372"/>
      <c r="J138" s="42">
        <v>12</v>
      </c>
    </row>
    <row r="139" spans="1:10" ht="11.25">
      <c r="A139" s="36" t="s">
        <v>569</v>
      </c>
      <c r="B139" s="36" t="s">
        <v>571</v>
      </c>
      <c r="D139" s="337" t="s">
        <v>529</v>
      </c>
      <c r="F139" s="372"/>
      <c r="J139" s="42">
        <v>4</v>
      </c>
    </row>
    <row r="140" spans="1:10" ht="11.25">
      <c r="A140" s="335" t="s">
        <v>571</v>
      </c>
      <c r="B140" s="335" t="s">
        <v>212</v>
      </c>
      <c r="D140" s="337" t="s">
        <v>529</v>
      </c>
      <c r="F140" s="372"/>
      <c r="J140" s="42">
        <v>10</v>
      </c>
    </row>
    <row r="141" spans="1:10" ht="11.25">
      <c r="A141" s="36" t="s">
        <v>212</v>
      </c>
      <c r="B141" s="36" t="s">
        <v>494</v>
      </c>
      <c r="D141" s="290" t="s">
        <v>529</v>
      </c>
      <c r="F141" s="372"/>
      <c r="J141" s="42">
        <v>6</v>
      </c>
    </row>
    <row r="142" spans="1:10" ht="11.25">
      <c r="A142" s="36" t="s">
        <v>494</v>
      </c>
      <c r="B142" s="36" t="s">
        <v>213</v>
      </c>
      <c r="D142" s="337" t="s">
        <v>529</v>
      </c>
      <c r="F142" s="372"/>
      <c r="J142" s="42">
        <v>16</v>
      </c>
    </row>
    <row r="143" spans="1:6" ht="11.25">
      <c r="A143" s="124" t="s">
        <v>213</v>
      </c>
      <c r="B143" s="124" t="s">
        <v>214</v>
      </c>
      <c r="D143" s="366" t="s">
        <v>532</v>
      </c>
      <c r="E143" s="42">
        <v>12</v>
      </c>
      <c r="F143" s="372"/>
    </row>
    <row r="144" spans="1:6" ht="11.25">
      <c r="A144" s="36" t="s">
        <v>214</v>
      </c>
      <c r="B144" s="36" t="s">
        <v>215</v>
      </c>
      <c r="D144" s="290" t="s">
        <v>532</v>
      </c>
      <c r="E144" s="42">
        <v>21</v>
      </c>
      <c r="F144" s="372"/>
    </row>
    <row r="145" spans="1:6" ht="11.25">
      <c r="A145" s="36" t="s">
        <v>215</v>
      </c>
      <c r="B145" s="36" t="s">
        <v>154</v>
      </c>
      <c r="D145" s="290" t="s">
        <v>532</v>
      </c>
      <c r="E145" s="42">
        <v>16</v>
      </c>
      <c r="F145" s="372"/>
    </row>
    <row r="146" spans="1:6" ht="11.25">
      <c r="A146" s="36" t="s">
        <v>154</v>
      </c>
      <c r="B146" s="36" t="s">
        <v>216</v>
      </c>
      <c r="D146" s="290" t="s">
        <v>532</v>
      </c>
      <c r="E146" s="42">
        <v>11</v>
      </c>
      <c r="F146" s="372"/>
    </row>
    <row r="147" spans="1:6" ht="11.25">
      <c r="A147" s="45" t="s">
        <v>216</v>
      </c>
      <c r="B147" s="45" t="s">
        <v>217</v>
      </c>
      <c r="D147" s="291" t="s">
        <v>532</v>
      </c>
      <c r="E147" s="42">
        <v>10</v>
      </c>
      <c r="F147" s="372"/>
    </row>
    <row r="148" spans="1:7" ht="11.25">
      <c r="A148" s="36" t="s">
        <v>532</v>
      </c>
      <c r="B148" s="36" t="s">
        <v>519</v>
      </c>
      <c r="D148" s="290" t="s">
        <v>244</v>
      </c>
      <c r="F148" s="372"/>
      <c r="G148" s="42">
        <v>2</v>
      </c>
    </row>
    <row r="149" spans="1:9" ht="11.25">
      <c r="A149" s="36" t="s">
        <v>520</v>
      </c>
      <c r="B149" s="36" t="s">
        <v>244</v>
      </c>
      <c r="D149" s="290" t="s">
        <v>593</v>
      </c>
      <c r="F149" s="372"/>
      <c r="I149" s="42">
        <v>6</v>
      </c>
    </row>
    <row r="150" spans="1:9" ht="11.25">
      <c r="A150" s="36" t="s">
        <v>244</v>
      </c>
      <c r="B150" s="36" t="s">
        <v>142</v>
      </c>
      <c r="D150" s="290" t="s">
        <v>532</v>
      </c>
      <c r="E150" s="42">
        <v>40</v>
      </c>
      <c r="F150" s="372"/>
      <c r="I150" s="372"/>
    </row>
    <row r="151" spans="1:9" ht="11.25">
      <c r="A151" s="36" t="s">
        <v>142</v>
      </c>
      <c r="B151" s="36" t="s">
        <v>218</v>
      </c>
      <c r="D151" s="290" t="s">
        <v>593</v>
      </c>
      <c r="F151" s="372"/>
      <c r="I151" s="42">
        <v>8</v>
      </c>
    </row>
    <row r="152" spans="1:9" ht="11.25">
      <c r="A152" s="36" t="s">
        <v>218</v>
      </c>
      <c r="B152" s="36" t="s">
        <v>219</v>
      </c>
      <c r="D152" s="290" t="s">
        <v>532</v>
      </c>
      <c r="E152" s="42">
        <v>6</v>
      </c>
      <c r="F152" s="372"/>
      <c r="I152" s="372"/>
    </row>
    <row r="153" spans="1:9" ht="11.25">
      <c r="A153" s="36" t="s">
        <v>219</v>
      </c>
      <c r="B153" s="36" t="s">
        <v>9</v>
      </c>
      <c r="D153" s="290" t="s">
        <v>593</v>
      </c>
      <c r="F153" s="372"/>
      <c r="I153" s="42">
        <v>19</v>
      </c>
    </row>
    <row r="154" spans="1:9" ht="11.25">
      <c r="A154" s="36" t="s">
        <v>9</v>
      </c>
      <c r="B154" s="36" t="s">
        <v>592</v>
      </c>
      <c r="D154" s="290" t="s">
        <v>532</v>
      </c>
      <c r="E154" s="42">
        <v>12</v>
      </c>
      <c r="F154" s="372"/>
      <c r="I154" s="372"/>
    </row>
    <row r="155" spans="1:9" ht="11.25">
      <c r="A155" s="36" t="s">
        <v>592</v>
      </c>
      <c r="B155" s="36" t="s">
        <v>153</v>
      </c>
      <c r="D155" s="290" t="s">
        <v>593</v>
      </c>
      <c r="F155" s="372"/>
      <c r="I155" s="42">
        <v>8</v>
      </c>
    </row>
    <row r="156" spans="1:9" ht="11.25">
      <c r="A156" s="45" t="s">
        <v>153</v>
      </c>
      <c r="B156" s="45" t="s">
        <v>10</v>
      </c>
      <c r="D156" s="291" t="s">
        <v>532</v>
      </c>
      <c r="E156" s="42">
        <v>47</v>
      </c>
      <c r="F156" s="372"/>
      <c r="I156" s="372"/>
    </row>
    <row r="157" spans="1:9" ht="11.25">
      <c r="A157" s="62" t="s">
        <v>532</v>
      </c>
      <c r="B157" s="62" t="s">
        <v>76</v>
      </c>
      <c r="D157" s="292" t="s">
        <v>532</v>
      </c>
      <c r="E157" s="42">
        <v>21</v>
      </c>
      <c r="F157" s="372"/>
      <c r="I157" s="372"/>
    </row>
    <row r="158" spans="1:9" ht="11.25">
      <c r="A158" s="57" t="s">
        <v>532</v>
      </c>
      <c r="B158" s="57" t="s">
        <v>573</v>
      </c>
      <c r="D158" s="293" t="s">
        <v>155</v>
      </c>
      <c r="F158" s="372"/>
      <c r="I158" s="42">
        <v>19</v>
      </c>
    </row>
    <row r="159" spans="1:9" ht="11.25">
      <c r="A159" s="36" t="s">
        <v>573</v>
      </c>
      <c r="B159" s="36" t="s">
        <v>11</v>
      </c>
      <c r="D159" s="290" t="s">
        <v>532</v>
      </c>
      <c r="E159" s="42">
        <v>14</v>
      </c>
      <c r="F159" s="372"/>
      <c r="I159" s="372"/>
    </row>
    <row r="160" spans="1:9" ht="11.25">
      <c r="A160" s="36" t="s">
        <v>11</v>
      </c>
      <c r="B160" s="36" t="s">
        <v>12</v>
      </c>
      <c r="D160" s="290" t="s">
        <v>593</v>
      </c>
      <c r="F160" s="372"/>
      <c r="I160" s="42">
        <v>11</v>
      </c>
    </row>
    <row r="161" spans="1:9" ht="11.25">
      <c r="A161" s="36" t="s">
        <v>12</v>
      </c>
      <c r="B161" s="36" t="s">
        <v>13</v>
      </c>
      <c r="D161" s="290" t="s">
        <v>532</v>
      </c>
      <c r="E161" s="42">
        <v>53</v>
      </c>
      <c r="F161" s="372"/>
      <c r="I161" s="372"/>
    </row>
    <row r="162" spans="1:6" ht="11.25">
      <c r="A162" s="36" t="s">
        <v>13</v>
      </c>
      <c r="B162" s="36" t="s">
        <v>471</v>
      </c>
      <c r="D162" s="290" t="s">
        <v>532</v>
      </c>
      <c r="E162" s="42">
        <v>2</v>
      </c>
      <c r="F162" s="372"/>
    </row>
    <row r="163" spans="1:6" ht="11.25">
      <c r="A163" s="45" t="s">
        <v>471</v>
      </c>
      <c r="B163" s="45" t="s">
        <v>472</v>
      </c>
      <c r="D163" s="291" t="s">
        <v>532</v>
      </c>
      <c r="E163" s="42">
        <v>28</v>
      </c>
      <c r="F163" s="372"/>
    </row>
    <row r="164" spans="1:11" ht="11.25">
      <c r="A164" s="36"/>
      <c r="B164" s="36"/>
      <c r="E164" s="42">
        <f aca="true" t="shared" si="0" ref="E164:J164">SUM(E6:E163)</f>
        <v>975</v>
      </c>
      <c r="F164" s="42">
        <f t="shared" si="0"/>
        <v>161</v>
      </c>
      <c r="G164" s="42">
        <f t="shared" si="0"/>
        <v>364.5</v>
      </c>
      <c r="H164" s="42">
        <f t="shared" si="0"/>
        <v>5</v>
      </c>
      <c r="I164" s="42">
        <f t="shared" si="0"/>
        <v>110</v>
      </c>
      <c r="J164" s="42">
        <f t="shared" si="0"/>
        <v>249</v>
      </c>
      <c r="K164" s="215">
        <f>SUM(E164:J164)</f>
        <v>1864.5</v>
      </c>
    </row>
    <row r="165" spans="1:10" ht="11.25">
      <c r="A165" s="36"/>
      <c r="B165" s="36"/>
      <c r="E165" s="42">
        <f aca="true" t="shared" si="1" ref="E165:J165">100*E164/$K164</f>
        <v>52.292839903459374</v>
      </c>
      <c r="F165" s="42">
        <f t="shared" si="1"/>
        <v>8.63502279431483</v>
      </c>
      <c r="G165" s="42">
        <f t="shared" si="1"/>
        <v>19.549477071600965</v>
      </c>
      <c r="H165" s="42">
        <f t="shared" si="1"/>
        <v>0.2681684097613301</v>
      </c>
      <c r="I165" s="42">
        <f t="shared" si="1"/>
        <v>5.899705014749262</v>
      </c>
      <c r="J165" s="42">
        <f t="shared" si="1"/>
        <v>13.35478680611424</v>
      </c>
    </row>
    <row r="166" spans="1:10" ht="11.25">
      <c r="A166" s="36"/>
      <c r="B166" s="36"/>
      <c r="E166" s="2">
        <v>1</v>
      </c>
      <c r="F166" s="2">
        <v>2</v>
      </c>
      <c r="G166" s="334" t="s">
        <v>127</v>
      </c>
      <c r="H166" s="2">
        <v>18</v>
      </c>
      <c r="I166" s="2" t="s">
        <v>593</v>
      </c>
      <c r="J166" t="s">
        <v>128</v>
      </c>
    </row>
    <row r="167" spans="1:2" ht="11.25">
      <c r="A167" s="36"/>
      <c r="B167" s="36"/>
    </row>
    <row r="168" spans="1:2" ht="11.25">
      <c r="A168" s="36"/>
      <c r="B168" s="36"/>
    </row>
    <row r="169" spans="1:2" ht="11.25">
      <c r="A169" s="36"/>
      <c r="B169" s="36"/>
    </row>
    <row r="170" spans="1:2" ht="11.25">
      <c r="A170" s="36"/>
      <c r="B170" s="36"/>
    </row>
    <row r="171" spans="1:2" ht="11.25">
      <c r="A171" s="36"/>
      <c r="B171" s="36"/>
    </row>
    <row r="172" spans="1:2" ht="11.25">
      <c r="A172" s="36"/>
      <c r="B172" s="36"/>
    </row>
    <row r="173" spans="1:2" ht="11.25">
      <c r="A173" s="36"/>
      <c r="B173" s="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JOIDES Resolution</dc:creator>
  <cp:keywords/>
  <dc:description/>
  <cp:lastModifiedBy>peters</cp:lastModifiedBy>
  <cp:lastPrinted>2003-06-14T09:48:40Z</cp:lastPrinted>
  <dcterms:created xsi:type="dcterms:W3CDTF">2003-05-15T11:25:44Z</dcterms:created>
  <dcterms:modified xsi:type="dcterms:W3CDTF">2004-04-26T19:02:05Z</dcterms:modified>
  <cp:category/>
  <cp:version/>
  <cp:contentType/>
  <cp:contentStatus/>
</cp:coreProperties>
</file>