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0"/>
  </bookViews>
  <sheets>
    <sheet name="644 A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<sst xmlns="http://schemas.openxmlformats.org/spreadsheetml/2006/main" count="21" uniqueCount="21">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</sst>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3" customWidth="1"/>
    <col min="5" max="5" width="11.00390625" style="2" customWidth="1"/>
    <col min="6" max="6" width="13.375" style="2" bestFit="1" customWidth="1"/>
    <col min="7" max="16384" width="11.00390625" style="2" customWidth="1"/>
  </cols>
  <sheetData>
    <row r="1" spans="1:9" ht="15.75">
      <c r="A1" s="1" t="s">
        <v>0</v>
      </c>
      <c r="B1" s="1" t="s">
        <v>1</v>
      </c>
      <c r="C1" s="1" t="s">
        <v>2</v>
      </c>
      <c r="G1" s="1" t="s">
        <v>3</v>
      </c>
      <c r="H1" s="3"/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C3" s="1">
        <v>0</v>
      </c>
      <c r="F3" s="4">
        <f>1000*1/SLOPE(C3:C11,B3:B11)</f>
        <v>78.36476122824699</v>
      </c>
      <c r="G3" s="1">
        <f>INTERCEPT(B4:B11,A4:A11)</f>
        <v>-3.943512183468556E-13</v>
      </c>
    </row>
    <row r="4" spans="1:9" ht="15.75">
      <c r="A4" s="1">
        <v>231</v>
      </c>
      <c r="B4" s="1">
        <v>15.477</v>
      </c>
      <c r="C4" s="1">
        <f>A4/$G$17</f>
        <v>197.49948519489098</v>
      </c>
      <c r="E4" s="5"/>
      <c r="F4" s="5" t="s">
        <v>7</v>
      </c>
      <c r="I4" s="6" t="e">
        <f>SLOPE(E4:E11,A4:A11)*1000</f>
        <v>#DIV/0!</v>
      </c>
    </row>
    <row r="5" spans="1:9" ht="15.75">
      <c r="A5" s="1">
        <v>252.8</v>
      </c>
      <c r="B5" s="1">
        <v>16.9376</v>
      </c>
      <c r="C5" s="1">
        <f>A5/$G$17</f>
        <v>216.13796475007982</v>
      </c>
      <c r="E5" s="5">
        <f>1000*1/SLOPE(C4:C5,B4:B5)</f>
        <v>78.36476122824699</v>
      </c>
      <c r="F5" s="7">
        <f>CORREL(C3:C11,B3:B11)</f>
        <v>1</v>
      </c>
      <c r="I5" s="6"/>
    </row>
    <row r="7" ht="15.75">
      <c r="F7" s="8"/>
    </row>
    <row r="8" ht="15.75">
      <c r="F8" s="4" t="s">
        <v>8</v>
      </c>
    </row>
    <row r="9" ht="15.75">
      <c r="F9" s="4">
        <f>1000*SLOPE(B3:B11,A3:A11)</f>
        <v>67.00000000000163</v>
      </c>
    </row>
    <row r="10" ht="15.75">
      <c r="F10" s="5" t="s">
        <v>9</v>
      </c>
    </row>
    <row r="11" ht="15.75">
      <c r="F11" s="7">
        <f>CORREL(B3:B11,A3:A11)</f>
        <v>1</v>
      </c>
    </row>
    <row r="13" spans="1:9" ht="15.75">
      <c r="A13" s="9"/>
      <c r="B13" s="9"/>
      <c r="C13" s="9"/>
      <c r="D13" s="14"/>
      <c r="E13" s="9"/>
      <c r="F13" s="10"/>
      <c r="G13" s="10"/>
      <c r="H13" s="10"/>
      <c r="I13" s="10"/>
    </row>
    <row r="14" spans="1:7" ht="15.75">
      <c r="A14" s="11"/>
      <c r="C14" s="11" t="s">
        <v>10</v>
      </c>
      <c r="D14" s="15" t="s">
        <v>11</v>
      </c>
      <c r="E14" s="1" t="s">
        <v>12</v>
      </c>
      <c r="G14" s="2" t="s">
        <v>13</v>
      </c>
    </row>
    <row r="15" spans="1:5" ht="15.75">
      <c r="A15" s="1">
        <v>0</v>
      </c>
      <c r="D15" s="13">
        <f aca="true" t="shared" si="0" ref="D15:D46">$G$17</f>
        <v>1.1696233019141846</v>
      </c>
      <c r="E15" s="1">
        <v>0</v>
      </c>
    </row>
    <row r="16" spans="1:7" ht="15.75">
      <c r="A16" s="1">
        <v>2.1</v>
      </c>
      <c r="B16" s="1">
        <v>1.2557</v>
      </c>
      <c r="C16" s="1">
        <f aca="true" t="shared" si="1" ref="C16:C31">B16*(1+($I$27+$I$28*A16)/(1282900)+($I$29+A16*$I$30-$I$31)/400)</f>
        <v>1.2102576275213792</v>
      </c>
      <c r="D16" s="13">
        <f t="shared" si="0"/>
        <v>1.1696233019141846</v>
      </c>
      <c r="E16" s="1">
        <f>E15+(A16-A15)/D16</f>
        <v>1.7954498654081</v>
      </c>
      <c r="G16" s="2" t="s">
        <v>14</v>
      </c>
    </row>
    <row r="17" spans="1:7" ht="15.75">
      <c r="A17" s="1">
        <v>5.1</v>
      </c>
      <c r="B17" s="1">
        <v>1.0552</v>
      </c>
      <c r="C17" s="1">
        <f t="shared" si="1"/>
        <v>1.0175481768628418</v>
      </c>
      <c r="D17" s="13">
        <f t="shared" si="0"/>
        <v>1.1696233019141846</v>
      </c>
      <c r="E17" s="1">
        <f aca="true" t="shared" si="2" ref="E17:E32">E16+(A17-A16)/D17</f>
        <v>4.360378244562527</v>
      </c>
      <c r="G17" s="1">
        <f>AVERAGE(C16:C998)</f>
        <v>1.1696233019141846</v>
      </c>
    </row>
    <row r="18" spans="1:5" ht="15.75">
      <c r="A18" s="1">
        <v>11.3</v>
      </c>
      <c r="B18" s="1">
        <v>1.0611</v>
      </c>
      <c r="C18" s="1">
        <f t="shared" si="1"/>
        <v>1.0243488349772956</v>
      </c>
      <c r="D18" s="13">
        <f t="shared" si="0"/>
        <v>1.1696233019141846</v>
      </c>
      <c r="E18" s="1">
        <f t="shared" si="2"/>
        <v>9.661230228148348</v>
      </c>
    </row>
    <row r="19" spans="1:5" ht="15.75">
      <c r="A19" s="1">
        <v>14.3</v>
      </c>
      <c r="B19" s="1">
        <v>1.2616</v>
      </c>
      <c r="C19" s="1">
        <f t="shared" si="1"/>
        <v>1.218543788146746</v>
      </c>
      <c r="D19" s="13">
        <f t="shared" si="0"/>
        <v>1.1696233019141846</v>
      </c>
      <c r="E19" s="1">
        <f t="shared" si="2"/>
        <v>12.226158607302777</v>
      </c>
    </row>
    <row r="20" spans="1:5" ht="15.75">
      <c r="A20" s="1">
        <v>18.4</v>
      </c>
      <c r="B20" s="1">
        <v>1.3102</v>
      </c>
      <c r="C20" s="1">
        <f t="shared" si="1"/>
        <v>1.266392471643589</v>
      </c>
      <c r="D20" s="13">
        <f t="shared" si="0"/>
        <v>1.1696233019141846</v>
      </c>
      <c r="E20" s="1">
        <f t="shared" si="2"/>
        <v>15.731560725480493</v>
      </c>
    </row>
    <row r="21" spans="1:5" ht="15.75">
      <c r="A21" s="1">
        <v>21.4</v>
      </c>
      <c r="B21" s="1">
        <v>1.1318</v>
      </c>
      <c r="C21" s="1">
        <f t="shared" si="1"/>
        <v>1.094530904116915</v>
      </c>
      <c r="D21" s="13">
        <f t="shared" si="0"/>
        <v>1.1696233019141846</v>
      </c>
      <c r="E21" s="1">
        <f t="shared" si="2"/>
        <v>18.296489104634922</v>
      </c>
    </row>
    <row r="22" spans="1:5" ht="15.75">
      <c r="A22" s="1">
        <v>24</v>
      </c>
      <c r="B22" s="1">
        <v>1.2708</v>
      </c>
      <c r="C22" s="1">
        <f t="shared" si="1"/>
        <v>1.2295118357833035</v>
      </c>
      <c r="D22" s="13">
        <f t="shared" si="0"/>
        <v>1.1696233019141846</v>
      </c>
      <c r="E22" s="1">
        <f t="shared" si="2"/>
        <v>20.519427033235427</v>
      </c>
    </row>
    <row r="23" spans="1:5" ht="15.75">
      <c r="A23" s="1">
        <v>27.8</v>
      </c>
      <c r="B23" s="1">
        <v>1.1293</v>
      </c>
      <c r="C23" s="1">
        <f t="shared" si="1"/>
        <v>1.093333977060414</v>
      </c>
      <c r="D23" s="13">
        <f t="shared" si="0"/>
        <v>1.1696233019141846</v>
      </c>
      <c r="E23" s="1">
        <f t="shared" si="2"/>
        <v>23.768336313497702</v>
      </c>
    </row>
    <row r="24" spans="1:5" ht="15.75">
      <c r="A24" s="1">
        <v>30.8</v>
      </c>
      <c r="B24" s="1">
        <v>1.2666</v>
      </c>
      <c r="C24" s="1">
        <f t="shared" si="1"/>
        <v>1.2269030352445711</v>
      </c>
      <c r="D24" s="13">
        <f t="shared" si="0"/>
        <v>1.1696233019141846</v>
      </c>
      <c r="E24" s="1">
        <f t="shared" si="2"/>
        <v>26.33326469265213</v>
      </c>
    </row>
    <row r="25" spans="1:7" ht="15.75">
      <c r="A25" s="1">
        <v>33.8</v>
      </c>
      <c r="B25" s="1">
        <v>1.1184</v>
      </c>
      <c r="C25" s="1">
        <f t="shared" si="1"/>
        <v>1.0839145281679323</v>
      </c>
      <c r="D25" s="13">
        <f t="shared" si="0"/>
        <v>1.1696233019141846</v>
      </c>
      <c r="E25" s="1">
        <f t="shared" si="2"/>
        <v>28.898193071806553</v>
      </c>
      <c r="G25" s="12" t="s">
        <v>15</v>
      </c>
    </row>
    <row r="26" spans="1:5" ht="15.75">
      <c r="A26" s="1">
        <v>37.3</v>
      </c>
      <c r="B26" s="1">
        <v>1.2775</v>
      </c>
      <c r="C26" s="1">
        <f t="shared" si="1"/>
        <v>1.2388639433134405</v>
      </c>
      <c r="D26" s="13">
        <f t="shared" si="0"/>
        <v>1.1696233019141846</v>
      </c>
      <c r="E26" s="1">
        <f t="shared" si="2"/>
        <v>31.890609514153386</v>
      </c>
    </row>
    <row r="27" spans="1:9" ht="15.75">
      <c r="A27" s="1">
        <v>41</v>
      </c>
      <c r="B27" s="1">
        <v>1.4767</v>
      </c>
      <c r="C27" s="1">
        <f t="shared" si="1"/>
        <v>1.432962291295522</v>
      </c>
      <c r="D27" s="13">
        <f t="shared" si="0"/>
        <v>1.1696233019141846</v>
      </c>
      <c r="E27" s="1">
        <f t="shared" si="2"/>
        <v>35.05402118177718</v>
      </c>
      <c r="G27" s="2" t="s">
        <v>16</v>
      </c>
      <c r="I27" s="2">
        <v>1227</v>
      </c>
    </row>
    <row r="28" spans="1:9" ht="15.75">
      <c r="A28" s="1">
        <v>46.8</v>
      </c>
      <c r="B28" s="1">
        <v>1.3562</v>
      </c>
      <c r="C28" s="1">
        <f t="shared" si="1"/>
        <v>1.317359911039224</v>
      </c>
      <c r="D28" s="13">
        <f t="shared" si="0"/>
        <v>1.1696233019141846</v>
      </c>
      <c r="E28" s="1">
        <f t="shared" si="2"/>
        <v>40.01288271480907</v>
      </c>
      <c r="G28" s="2" t="s">
        <v>17</v>
      </c>
      <c r="I28" s="1">
        <v>1.8</v>
      </c>
    </row>
    <row r="29" spans="1:9" ht="15.75">
      <c r="A29" s="1">
        <v>49.8</v>
      </c>
      <c r="B29" s="1">
        <v>1.2976</v>
      </c>
      <c r="C29" s="1">
        <f t="shared" si="1"/>
        <v>1.2610956570069067</v>
      </c>
      <c r="D29" s="13">
        <f t="shared" si="0"/>
        <v>1.1696233019141846</v>
      </c>
      <c r="E29" s="1">
        <f t="shared" si="2"/>
        <v>42.577811093963504</v>
      </c>
      <c r="G29" s="2" t="s">
        <v>18</v>
      </c>
      <c r="I29" s="1">
        <f>B3</f>
        <v>0</v>
      </c>
    </row>
    <row r="30" spans="1:9" ht="15.75">
      <c r="A30" s="1">
        <v>52.8</v>
      </c>
      <c r="B30" s="1">
        <v>1.0799</v>
      </c>
      <c r="C30" s="1">
        <f t="shared" si="1"/>
        <v>1.0500672322723832</v>
      </c>
      <c r="D30" s="13">
        <f t="shared" si="0"/>
        <v>1.1696233019141846</v>
      </c>
      <c r="E30" s="1">
        <f t="shared" si="2"/>
        <v>45.142739473117935</v>
      </c>
      <c r="G30" s="2" t="s">
        <v>19</v>
      </c>
      <c r="I30" s="1">
        <f>F9/1000</f>
        <v>0.06700000000000163</v>
      </c>
    </row>
    <row r="31" spans="1:9" ht="15.75">
      <c r="A31" s="1">
        <v>56.3</v>
      </c>
      <c r="B31" s="1">
        <v>1.6408</v>
      </c>
      <c r="C31" s="1">
        <f t="shared" si="1"/>
        <v>1.5964420709292855</v>
      </c>
      <c r="D31" s="13">
        <f t="shared" si="0"/>
        <v>1.1696233019141846</v>
      </c>
      <c r="E31" s="1">
        <f t="shared" si="2"/>
        <v>48.135155915464765</v>
      </c>
      <c r="G31" s="2" t="s">
        <v>20</v>
      </c>
      <c r="I31" s="1">
        <v>15</v>
      </c>
    </row>
    <row r="32" spans="1:5" ht="15.75">
      <c r="A32" s="1">
        <v>59.3</v>
      </c>
      <c r="B32" s="1">
        <v>1.0381</v>
      </c>
      <c r="C32" s="1">
        <f aca="true" t="shared" si="3" ref="C32:C47">B32*(1+($I$27+$I$28*A32)/(1282900)+($I$29+A32*$I$30-$I$31)/400)</f>
        <v>1.0105616766042154</v>
      </c>
      <c r="D32" s="13">
        <f t="shared" si="0"/>
        <v>1.1696233019141846</v>
      </c>
      <c r="E32" s="1">
        <f t="shared" si="2"/>
        <v>50.700084294619195</v>
      </c>
    </row>
    <row r="33" spans="1:5" ht="15.75">
      <c r="A33" s="1">
        <v>65.5</v>
      </c>
      <c r="B33" s="1">
        <v>1.352</v>
      </c>
      <c r="C33" s="1">
        <f t="shared" si="3"/>
        <v>1.3175504694652742</v>
      </c>
      <c r="D33" s="13">
        <f t="shared" si="0"/>
        <v>1.1696233019141846</v>
      </c>
      <c r="E33" s="1">
        <f aca="true" t="shared" si="4" ref="E33:E48">E32+(A33-A32)/D33</f>
        <v>56.00093627820502</v>
      </c>
    </row>
    <row r="34" spans="1:5" ht="15.75">
      <c r="A34" s="1">
        <v>68.5</v>
      </c>
      <c r="B34" s="1">
        <v>1.1636</v>
      </c>
      <c r="C34" s="1">
        <f t="shared" si="3"/>
        <v>1.1345405878096113</v>
      </c>
      <c r="D34" s="13">
        <f t="shared" si="0"/>
        <v>1.1696233019141846</v>
      </c>
      <c r="E34" s="1">
        <f t="shared" si="4"/>
        <v>58.56586465735945</v>
      </c>
    </row>
    <row r="35" spans="1:5" ht="15.75">
      <c r="A35" s="1">
        <v>70.57</v>
      </c>
      <c r="B35" s="1">
        <v>1.2139</v>
      </c>
      <c r="C35" s="1">
        <f t="shared" si="3"/>
        <v>1.1840088251336407</v>
      </c>
      <c r="D35" s="13">
        <f t="shared" si="0"/>
        <v>1.1696233019141846</v>
      </c>
      <c r="E35" s="1">
        <f t="shared" si="4"/>
        <v>60.335665238976</v>
      </c>
    </row>
    <row r="36" spans="1:5" ht="15.75">
      <c r="A36" s="1">
        <v>75.3</v>
      </c>
      <c r="B36" s="1">
        <v>1.2934</v>
      </c>
      <c r="C36" s="1">
        <f t="shared" si="3"/>
        <v>1.2625845226700956</v>
      </c>
      <c r="D36" s="13">
        <f t="shared" si="0"/>
        <v>1.1696233019141846</v>
      </c>
      <c r="E36" s="1">
        <f t="shared" si="4"/>
        <v>64.37970231677615</v>
      </c>
    </row>
    <row r="37" spans="1:5" ht="15.75">
      <c r="A37" s="1">
        <v>78.3</v>
      </c>
      <c r="B37" s="1">
        <v>1.2767</v>
      </c>
      <c r="C37" s="1">
        <f t="shared" si="3"/>
        <v>1.2469293186936299</v>
      </c>
      <c r="D37" s="13">
        <f t="shared" si="0"/>
        <v>1.1696233019141846</v>
      </c>
      <c r="E37" s="1">
        <f t="shared" si="4"/>
        <v>66.94463069593057</v>
      </c>
    </row>
    <row r="38" spans="1:5" ht="15.75">
      <c r="A38" s="1">
        <v>84.8</v>
      </c>
      <c r="B38" s="1">
        <v>1.105</v>
      </c>
      <c r="C38" s="1">
        <f t="shared" si="3"/>
        <v>1.080446245044821</v>
      </c>
      <c r="D38" s="13">
        <f t="shared" si="0"/>
        <v>1.1696233019141846</v>
      </c>
      <c r="E38" s="1">
        <f t="shared" si="4"/>
        <v>72.50197551743183</v>
      </c>
    </row>
    <row r="39" spans="1:5" ht="15.75">
      <c r="A39" s="1">
        <v>87.8</v>
      </c>
      <c r="B39" s="1">
        <v>1.6366</v>
      </c>
      <c r="C39" s="1">
        <f t="shared" si="3"/>
        <v>1.6010630582538863</v>
      </c>
      <c r="D39" s="13">
        <f t="shared" si="0"/>
        <v>1.1696233019141846</v>
      </c>
      <c r="E39" s="1">
        <f t="shared" si="4"/>
        <v>75.06690389658625</v>
      </c>
    </row>
    <row r="40" spans="1:5" ht="15.75">
      <c r="A40" s="1">
        <v>90.8</v>
      </c>
      <c r="B40" s="1">
        <v>1.5027</v>
      </c>
      <c r="C40" s="1">
        <f t="shared" si="3"/>
        <v>1.4708319791904831</v>
      </c>
      <c r="D40" s="13">
        <f t="shared" si="0"/>
        <v>1.1696233019141846</v>
      </c>
      <c r="E40" s="1">
        <f t="shared" si="4"/>
        <v>77.63183227574068</v>
      </c>
    </row>
    <row r="41" spans="1:5" ht="15.75">
      <c r="A41" s="1">
        <v>94.6</v>
      </c>
      <c r="B41" s="1">
        <v>0.7158</v>
      </c>
      <c r="C41" s="1">
        <f t="shared" si="3"/>
        <v>0.7010793277510409</v>
      </c>
      <c r="D41" s="13">
        <f t="shared" si="0"/>
        <v>1.1696233019141846</v>
      </c>
      <c r="E41" s="1">
        <f t="shared" si="4"/>
        <v>80.88074155600295</v>
      </c>
    </row>
    <row r="42" spans="1:5" ht="15.75">
      <c r="A42" s="1">
        <v>97.6</v>
      </c>
      <c r="B42" s="1">
        <v>1.1929</v>
      </c>
      <c r="C42" s="1">
        <f t="shared" si="3"/>
        <v>1.1689720562067822</v>
      </c>
      <c r="D42" s="13">
        <f t="shared" si="0"/>
        <v>1.1696233019141846</v>
      </c>
      <c r="E42" s="1">
        <f t="shared" si="4"/>
        <v>83.44566993515737</v>
      </c>
    </row>
    <row r="43" spans="1:5" ht="15.75">
      <c r="A43" s="1">
        <v>100.6</v>
      </c>
      <c r="B43" s="1">
        <v>1.1385</v>
      </c>
      <c r="C43" s="1">
        <f t="shared" si="3"/>
        <v>1.116240134303785</v>
      </c>
      <c r="D43" s="13">
        <f t="shared" si="0"/>
        <v>1.1696233019141846</v>
      </c>
      <c r="E43" s="1">
        <f t="shared" si="4"/>
        <v>86.01059831431179</v>
      </c>
    </row>
    <row r="44" spans="1:5" ht="15.75">
      <c r="A44" s="1">
        <v>103.8</v>
      </c>
      <c r="B44" s="1">
        <v>1.1092</v>
      </c>
      <c r="C44" s="1">
        <f t="shared" si="3"/>
        <v>1.0881125169996264</v>
      </c>
      <c r="D44" s="13">
        <f t="shared" si="0"/>
        <v>1.1696233019141846</v>
      </c>
      <c r="E44" s="1">
        <f t="shared" si="4"/>
        <v>88.74652191874318</v>
      </c>
    </row>
    <row r="45" spans="1:5" ht="15.75">
      <c r="A45" s="1">
        <v>106.8</v>
      </c>
      <c r="B45" s="1">
        <v>1.1595</v>
      </c>
      <c r="C45" s="1">
        <f t="shared" si="3"/>
        <v>1.1380437711839977</v>
      </c>
      <c r="D45" s="13">
        <f t="shared" si="0"/>
        <v>1.1696233019141846</v>
      </c>
      <c r="E45" s="1">
        <f t="shared" si="4"/>
        <v>91.31145029789761</v>
      </c>
    </row>
    <row r="46" spans="1:5" ht="15.75">
      <c r="A46" s="1">
        <v>109.8</v>
      </c>
      <c r="B46" s="1">
        <v>1.0925</v>
      </c>
      <c r="C46" s="1">
        <f t="shared" si="3"/>
        <v>1.0728371675850619</v>
      </c>
      <c r="D46" s="13">
        <f t="shared" si="0"/>
        <v>1.1696233019141846</v>
      </c>
      <c r="E46" s="1">
        <f t="shared" si="4"/>
        <v>93.87637867705203</v>
      </c>
    </row>
    <row r="47" spans="1:5" ht="15.75">
      <c r="A47" s="1">
        <v>113.3</v>
      </c>
      <c r="B47" s="1">
        <v>1.172</v>
      </c>
      <c r="C47" s="1">
        <f t="shared" si="3"/>
        <v>1.1515991657157227</v>
      </c>
      <c r="D47" s="13">
        <f aca="true" t="shared" si="5" ref="D47:D78">$G$17</f>
        <v>1.1696233019141846</v>
      </c>
      <c r="E47" s="1">
        <f t="shared" si="4"/>
        <v>96.86879511939887</v>
      </c>
    </row>
    <row r="48" spans="1:5" ht="15.75">
      <c r="A48" s="1">
        <v>122.59</v>
      </c>
      <c r="B48" s="1">
        <v>1.1762</v>
      </c>
      <c r="C48" s="1">
        <f aca="true" t="shared" si="6" ref="C48:C63">B48*(1+($I$27+$I$28*A48)/(1282900)+($I$29+A48*$I$30-$I$31)/400)</f>
        <v>1.1575716435544463</v>
      </c>
      <c r="D48" s="13">
        <f t="shared" si="5"/>
        <v>1.1696233019141846</v>
      </c>
      <c r="E48" s="1">
        <f t="shared" si="4"/>
        <v>104.81152333351375</v>
      </c>
    </row>
    <row r="49" spans="1:5" ht="15.75">
      <c r="A49" s="1">
        <v>125.3</v>
      </c>
      <c r="B49" s="1">
        <v>1.0255</v>
      </c>
      <c r="C49" s="1">
        <f t="shared" si="6"/>
        <v>1.0097277911950373</v>
      </c>
      <c r="D49" s="13">
        <f t="shared" si="5"/>
        <v>1.1696233019141846</v>
      </c>
      <c r="E49" s="1">
        <f aca="true" t="shared" si="7" ref="E49:E64">E48+(A49-A48)/D49</f>
        <v>107.12850863601658</v>
      </c>
    </row>
    <row r="50" spans="1:5" ht="15.75">
      <c r="A50" s="1">
        <v>132.3</v>
      </c>
      <c r="B50" s="1">
        <v>1.1427</v>
      </c>
      <c r="C50" s="1">
        <f t="shared" si="6"/>
        <v>1.1264762918218554</v>
      </c>
      <c r="D50" s="13">
        <f t="shared" si="5"/>
        <v>1.1696233019141846</v>
      </c>
      <c r="E50" s="1">
        <f t="shared" si="7"/>
        <v>113.11334152071025</v>
      </c>
    </row>
    <row r="51" spans="1:5" ht="15.75">
      <c r="A51" s="1">
        <v>135.3</v>
      </c>
      <c r="B51" s="1">
        <v>1.2055</v>
      </c>
      <c r="C51" s="1">
        <f t="shared" si="6"/>
        <v>1.188995514417229</v>
      </c>
      <c r="D51" s="13">
        <f t="shared" si="5"/>
        <v>1.1696233019141846</v>
      </c>
      <c r="E51" s="1">
        <f t="shared" si="7"/>
        <v>115.67826989986467</v>
      </c>
    </row>
    <row r="52" spans="1:5" ht="15.75">
      <c r="A52" s="1">
        <v>138.3</v>
      </c>
      <c r="B52" s="1">
        <v>1.3353</v>
      </c>
      <c r="C52" s="1">
        <f t="shared" si="6"/>
        <v>1.3176950330362018</v>
      </c>
      <c r="D52" s="13">
        <f t="shared" si="5"/>
        <v>1.1696233019141846</v>
      </c>
      <c r="E52" s="1">
        <f t="shared" si="7"/>
        <v>118.2431982790191</v>
      </c>
    </row>
    <row r="53" spans="1:5" ht="15.75">
      <c r="A53" s="1">
        <v>141.8</v>
      </c>
      <c r="B53" s="1">
        <v>1.1888</v>
      </c>
      <c r="C53" s="1">
        <f t="shared" si="6"/>
        <v>1.1738293017220993</v>
      </c>
      <c r="D53" s="13">
        <f t="shared" si="5"/>
        <v>1.1696233019141846</v>
      </c>
      <c r="E53" s="1">
        <f t="shared" si="7"/>
        <v>121.23561472136593</v>
      </c>
    </row>
    <row r="54" spans="1:5" ht="15.75">
      <c r="A54" s="1">
        <v>144.8</v>
      </c>
      <c r="B54" s="1">
        <v>1.1343</v>
      </c>
      <c r="C54" s="1">
        <f t="shared" si="6"/>
        <v>1.1205903868956122</v>
      </c>
      <c r="D54" s="13">
        <f t="shared" si="5"/>
        <v>1.1696233019141846</v>
      </c>
      <c r="E54" s="1">
        <f t="shared" si="7"/>
        <v>123.80054310052036</v>
      </c>
    </row>
    <row r="55" spans="1:5" ht="15.75">
      <c r="A55" s="1">
        <v>147.8</v>
      </c>
      <c r="B55" s="1">
        <v>1.1846</v>
      </c>
      <c r="C55" s="1">
        <f t="shared" si="6"/>
        <v>1.1708826882849102</v>
      </c>
      <c r="D55" s="13">
        <f t="shared" si="5"/>
        <v>1.1696233019141846</v>
      </c>
      <c r="E55" s="1">
        <f t="shared" si="7"/>
        <v>126.36547147967478</v>
      </c>
    </row>
    <row r="56" spans="1:5" ht="15.75">
      <c r="A56" s="1">
        <v>152.7</v>
      </c>
      <c r="B56" s="1">
        <v>1.0891</v>
      </c>
      <c r="C56" s="1">
        <f t="shared" si="6"/>
        <v>1.0773899160025162</v>
      </c>
      <c r="D56" s="13">
        <f t="shared" si="5"/>
        <v>1.1696233019141846</v>
      </c>
      <c r="E56" s="1">
        <f t="shared" si="7"/>
        <v>130.55485449896034</v>
      </c>
    </row>
    <row r="57" spans="1:5" ht="15.75">
      <c r="A57" s="1">
        <v>160.8</v>
      </c>
      <c r="B57" s="1">
        <v>1.3888</v>
      </c>
      <c r="C57" s="1">
        <f t="shared" si="6"/>
        <v>1.375767557308973</v>
      </c>
      <c r="D57" s="13">
        <f t="shared" si="5"/>
        <v>1.1696233019141846</v>
      </c>
      <c r="E57" s="1">
        <f t="shared" si="7"/>
        <v>137.48016112267732</v>
      </c>
    </row>
    <row r="58" spans="1:5" ht="15.75">
      <c r="A58" s="1">
        <v>163.8</v>
      </c>
      <c r="B58" s="1">
        <v>1.1461</v>
      </c>
      <c r="C58" s="1">
        <f t="shared" si="6"/>
        <v>1.1359257836633299</v>
      </c>
      <c r="D58" s="13">
        <f t="shared" si="5"/>
        <v>1.1696233019141846</v>
      </c>
      <c r="E58" s="1">
        <f t="shared" si="7"/>
        <v>140.04508950183174</v>
      </c>
    </row>
    <row r="59" spans="1:5" ht="15.75">
      <c r="A59" s="1">
        <v>166.8</v>
      </c>
      <c r="B59" s="1">
        <v>1.1318</v>
      </c>
      <c r="C59" s="1">
        <f t="shared" si="6"/>
        <v>1.1223262218275634</v>
      </c>
      <c r="D59" s="13">
        <f t="shared" si="5"/>
        <v>1.1696233019141846</v>
      </c>
      <c r="E59" s="1">
        <f t="shared" si="7"/>
        <v>142.61001788098616</v>
      </c>
    </row>
    <row r="60" spans="1:5" ht="15.75">
      <c r="A60" s="1">
        <v>173.3</v>
      </c>
      <c r="B60" s="1">
        <v>1.2089</v>
      </c>
      <c r="C60" s="1">
        <f t="shared" si="6"/>
        <v>1.2001080681231808</v>
      </c>
      <c r="D60" s="13">
        <f t="shared" si="5"/>
        <v>1.1696233019141846</v>
      </c>
      <c r="E60" s="1">
        <f t="shared" si="7"/>
        <v>148.16736270248742</v>
      </c>
    </row>
    <row r="61" spans="1:5" ht="15.75">
      <c r="A61" s="1">
        <v>179.8</v>
      </c>
      <c r="B61" s="1">
        <v>1.1632</v>
      </c>
      <c r="C61" s="1">
        <f t="shared" si="6"/>
        <v>1.156017471524765</v>
      </c>
      <c r="D61" s="13">
        <f t="shared" si="5"/>
        <v>1.1696233019141846</v>
      </c>
      <c r="E61" s="1">
        <f t="shared" si="7"/>
        <v>153.72470752398868</v>
      </c>
    </row>
    <row r="62" spans="1:5" ht="15.75">
      <c r="A62" s="1">
        <v>182.8</v>
      </c>
      <c r="B62" s="1">
        <v>1.1373</v>
      </c>
      <c r="C62" s="1">
        <f t="shared" si="6"/>
        <v>1.1308536792581114</v>
      </c>
      <c r="D62" s="13">
        <f t="shared" si="5"/>
        <v>1.1696233019141846</v>
      </c>
      <c r="E62" s="1">
        <f t="shared" si="7"/>
        <v>156.2896359031431</v>
      </c>
    </row>
    <row r="63" spans="1:5" ht="15.75">
      <c r="A63" s="1">
        <v>190.4</v>
      </c>
      <c r="B63" s="1">
        <v>1.1867</v>
      </c>
      <c r="C63" s="1">
        <f t="shared" si="6"/>
        <v>1.181496998812504</v>
      </c>
      <c r="D63" s="13">
        <f t="shared" si="5"/>
        <v>1.1696233019141846</v>
      </c>
      <c r="E63" s="1">
        <f t="shared" si="7"/>
        <v>162.78745446366764</v>
      </c>
    </row>
    <row r="64" spans="1:5" ht="15.75">
      <c r="A64" s="1">
        <v>193.4</v>
      </c>
      <c r="B64" s="1">
        <v>1.1871</v>
      </c>
      <c r="C64" s="1">
        <f aca="true" t="shared" si="8" ref="C64:C79">B64*(1+($I$27+$I$28*A64)/(1282900)+($I$29+A64*$I$30-$I$31)/400)</f>
        <v>1.1824967595484888</v>
      </c>
      <c r="D64" s="13">
        <f t="shared" si="5"/>
        <v>1.1696233019141846</v>
      </c>
      <c r="E64" s="1">
        <f t="shared" si="7"/>
        <v>165.35238284282207</v>
      </c>
    </row>
    <row r="65" spans="1:5" ht="15.75">
      <c r="A65" s="1">
        <v>197.7</v>
      </c>
      <c r="B65" s="1">
        <v>1.2905</v>
      </c>
      <c r="C65" s="1">
        <f t="shared" si="8"/>
        <v>1.286433071861516</v>
      </c>
      <c r="D65" s="13">
        <f t="shared" si="5"/>
        <v>1.1696233019141846</v>
      </c>
      <c r="E65" s="1">
        <f aca="true" t="shared" si="9" ref="E65:E80">E64+(A65-A64)/D65</f>
        <v>169.02878018627672</v>
      </c>
    </row>
    <row r="66" spans="1:5" ht="15.75">
      <c r="A66" s="1">
        <v>200.7</v>
      </c>
      <c r="B66" s="1">
        <v>1.1816</v>
      </c>
      <c r="C66" s="1">
        <f t="shared" si="8"/>
        <v>1.1784749908469414</v>
      </c>
      <c r="D66" s="13">
        <f t="shared" si="5"/>
        <v>1.1696233019141846</v>
      </c>
      <c r="E66" s="1">
        <f t="shared" si="9"/>
        <v>171.59370856543114</v>
      </c>
    </row>
    <row r="67" spans="1:5" ht="15.75">
      <c r="A67" s="1">
        <v>203.2</v>
      </c>
      <c r="B67" s="1">
        <v>1.1628</v>
      </c>
      <c r="C67" s="1">
        <f t="shared" si="8"/>
        <v>1.1602157129381256</v>
      </c>
      <c r="D67" s="13">
        <f t="shared" si="5"/>
        <v>1.1696233019141846</v>
      </c>
      <c r="E67" s="1">
        <f t="shared" si="9"/>
        <v>173.73114888139315</v>
      </c>
    </row>
    <row r="68" spans="1:5" ht="15.75">
      <c r="A68" s="1">
        <v>205.9</v>
      </c>
      <c r="B68" s="1">
        <v>1.1586</v>
      </c>
      <c r="C68" s="1">
        <f t="shared" si="8"/>
        <v>1.156553413273604</v>
      </c>
      <c r="D68" s="13">
        <f t="shared" si="5"/>
        <v>1.1696233019141846</v>
      </c>
      <c r="E68" s="1">
        <f t="shared" si="9"/>
        <v>176.03958442263215</v>
      </c>
    </row>
    <row r="69" spans="1:5" ht="15.75">
      <c r="A69" s="1">
        <v>208.1</v>
      </c>
      <c r="B69" s="1">
        <v>1.131</v>
      </c>
      <c r="C69" s="1">
        <f t="shared" si="8"/>
        <v>1.129422431385397</v>
      </c>
      <c r="D69" s="13">
        <f t="shared" si="5"/>
        <v>1.1696233019141846</v>
      </c>
      <c r="E69" s="1">
        <f t="shared" si="9"/>
        <v>177.92053190067872</v>
      </c>
    </row>
    <row r="70" spans="1:5" ht="15.75">
      <c r="A70" s="1">
        <v>209.6</v>
      </c>
      <c r="B70" s="1">
        <v>1.1197</v>
      </c>
      <c r="C70" s="1">
        <f t="shared" si="8"/>
        <v>1.1184218742762813</v>
      </c>
      <c r="D70" s="13">
        <f t="shared" si="5"/>
        <v>1.1696233019141846</v>
      </c>
      <c r="E70" s="1">
        <f t="shared" si="9"/>
        <v>179.20299609025594</v>
      </c>
    </row>
    <row r="71" spans="1:5" ht="15.75">
      <c r="A71" s="1">
        <v>212.6</v>
      </c>
      <c r="B71" s="1">
        <v>1.2231</v>
      </c>
      <c r="C71" s="1">
        <f t="shared" si="8"/>
        <v>1.2223236003074258</v>
      </c>
      <c r="D71" s="13">
        <f t="shared" si="5"/>
        <v>1.1696233019141846</v>
      </c>
      <c r="E71" s="1">
        <f t="shared" si="9"/>
        <v>181.76792446941036</v>
      </c>
    </row>
    <row r="72" spans="1:5" ht="15.75">
      <c r="A72" s="1">
        <v>214.9</v>
      </c>
      <c r="B72" s="1">
        <v>1.1595</v>
      </c>
      <c r="C72" s="1">
        <f t="shared" si="8"/>
        <v>1.1592144114850447</v>
      </c>
      <c r="D72" s="13">
        <f t="shared" si="5"/>
        <v>1.1696233019141846</v>
      </c>
      <c r="E72" s="1">
        <f t="shared" si="9"/>
        <v>183.73436956009544</v>
      </c>
    </row>
    <row r="73" spans="1:5" ht="15.75">
      <c r="A73" s="1">
        <v>218.2</v>
      </c>
      <c r="B73" s="1">
        <v>1.347</v>
      </c>
      <c r="C73" s="1">
        <f t="shared" si="8"/>
        <v>1.3474190206840373</v>
      </c>
      <c r="D73" s="13">
        <f t="shared" si="5"/>
        <v>1.1696233019141846</v>
      </c>
      <c r="E73" s="1">
        <f t="shared" si="9"/>
        <v>186.5557907771653</v>
      </c>
    </row>
    <row r="74" spans="1:5" ht="15.75">
      <c r="A74" s="1">
        <v>220.9</v>
      </c>
      <c r="B74" s="1">
        <v>1.1703</v>
      </c>
      <c r="C74" s="1">
        <f t="shared" si="8"/>
        <v>1.1711977549960273</v>
      </c>
      <c r="D74" s="13">
        <f t="shared" si="5"/>
        <v>1.1696233019141846</v>
      </c>
      <c r="E74" s="1">
        <f t="shared" si="9"/>
        <v>188.8642263184043</v>
      </c>
    </row>
    <row r="75" spans="1:5" ht="15.75">
      <c r="A75" s="1">
        <v>223.2</v>
      </c>
      <c r="B75" s="1">
        <v>1.1791</v>
      </c>
      <c r="C75" s="1">
        <f t="shared" si="8"/>
        <v>1.1804625589161597</v>
      </c>
      <c r="D75" s="13">
        <f t="shared" si="5"/>
        <v>1.1696233019141846</v>
      </c>
      <c r="E75" s="1">
        <f t="shared" si="9"/>
        <v>190.83067140908935</v>
      </c>
    </row>
    <row r="76" spans="1:5" ht="15.75">
      <c r="A76" s="1">
        <v>225.7</v>
      </c>
      <c r="B76" s="1">
        <v>1.126</v>
      </c>
      <c r="C76" s="1">
        <f t="shared" si="8"/>
        <v>1.127776659108778</v>
      </c>
      <c r="D76" s="13">
        <f t="shared" si="5"/>
        <v>1.1696233019141846</v>
      </c>
      <c r="E76" s="1">
        <f t="shared" si="9"/>
        <v>192.96811172505136</v>
      </c>
    </row>
    <row r="77" spans="1:5" ht="15.75">
      <c r="A77" s="1">
        <v>228.2</v>
      </c>
      <c r="B77" s="1">
        <v>1.1168</v>
      </c>
      <c r="C77" s="1">
        <f t="shared" si="8"/>
        <v>1.1190337202634044</v>
      </c>
      <c r="D77" s="13">
        <f t="shared" si="5"/>
        <v>1.1696233019141846</v>
      </c>
      <c r="E77" s="1">
        <f t="shared" si="9"/>
        <v>195.10555204101337</v>
      </c>
    </row>
    <row r="78" spans="1:5" ht="15.75">
      <c r="A78" s="1">
        <v>231.2</v>
      </c>
      <c r="B78" s="1">
        <v>1.123</v>
      </c>
      <c r="C78" s="1">
        <f t="shared" si="8"/>
        <v>1.1258151553778168</v>
      </c>
      <c r="D78" s="13">
        <f t="shared" si="5"/>
        <v>1.1696233019141846</v>
      </c>
      <c r="E78" s="1">
        <f t="shared" si="9"/>
        <v>197.6704804201678</v>
      </c>
    </row>
    <row r="79" spans="1:5" ht="15.75">
      <c r="A79" s="1">
        <v>234.2</v>
      </c>
      <c r="B79" s="1">
        <v>1.0808</v>
      </c>
      <c r="C79" s="1">
        <f t="shared" si="8"/>
        <v>1.0840570190226215</v>
      </c>
      <c r="D79" s="13">
        <f aca="true" t="shared" si="10" ref="D79:D85">$G$17</f>
        <v>1.1696233019141846</v>
      </c>
      <c r="E79" s="1">
        <f t="shared" si="9"/>
        <v>200.23540879932222</v>
      </c>
    </row>
    <row r="80" spans="1:5" ht="15.75">
      <c r="A80" s="1">
        <v>235.7</v>
      </c>
      <c r="B80" s="1">
        <v>1.0808</v>
      </c>
      <c r="C80" s="1">
        <f aca="true" t="shared" si="11" ref="C80:C85">B80*(1+($I$27+$I$28*A80)/(1282900)+($I$29+A80*$I$30-$I$31)/400)</f>
        <v>1.0843308446815974</v>
      </c>
      <c r="D80" s="13">
        <f t="shared" si="10"/>
        <v>1.1696233019141846</v>
      </c>
      <c r="E80" s="1">
        <f t="shared" si="9"/>
        <v>201.51787298889943</v>
      </c>
    </row>
    <row r="81" spans="1:5" ht="15.75">
      <c r="A81" s="1">
        <v>239.81</v>
      </c>
      <c r="B81" s="1">
        <v>1.0594</v>
      </c>
      <c r="C81" s="1">
        <f t="shared" si="11"/>
        <v>1.0635963600390732</v>
      </c>
      <c r="D81" s="13">
        <f t="shared" si="10"/>
        <v>1.1696233019141846</v>
      </c>
      <c r="E81" s="1">
        <f>E80+(A81-A80)/D81</f>
        <v>205.031824868341</v>
      </c>
    </row>
    <row r="82" spans="1:5" ht="15.75">
      <c r="A82" s="1">
        <v>242.81</v>
      </c>
      <c r="B82" s="1">
        <v>1.0351</v>
      </c>
      <c r="C82" s="1">
        <f t="shared" si="11"/>
        <v>1.0397246006880578</v>
      </c>
      <c r="D82" s="13">
        <f t="shared" si="10"/>
        <v>1.1696233019141846</v>
      </c>
      <c r="E82" s="1">
        <f>E81+(A82-A81)/D82</f>
        <v>207.59675324749543</v>
      </c>
    </row>
    <row r="83" spans="1:5" ht="15.75">
      <c r="A83" s="1">
        <v>248.1</v>
      </c>
      <c r="B83" s="1">
        <v>0.964</v>
      </c>
      <c r="C83" s="1">
        <f t="shared" si="11"/>
        <v>0.9691682727650645</v>
      </c>
      <c r="D83" s="13">
        <f t="shared" si="10"/>
        <v>1.1696233019141846</v>
      </c>
      <c r="E83" s="1">
        <f>E82+(A83-A82)/D83</f>
        <v>212.11957695607106</v>
      </c>
    </row>
    <row r="84" spans="1:5" ht="15.75">
      <c r="A84" s="1">
        <v>249.95</v>
      </c>
      <c r="B84" s="1">
        <v>1.0728</v>
      </c>
      <c r="C84" s="1">
        <f t="shared" si="11"/>
        <v>1.0788867984459982</v>
      </c>
      <c r="D84" s="13">
        <f t="shared" si="10"/>
        <v>1.1696233019141846</v>
      </c>
      <c r="E84" s="1">
        <f>E83+(A84-A83)/D84</f>
        <v>213.70128278988295</v>
      </c>
    </row>
    <row r="85" spans="1:5" ht="15.75">
      <c r="A85" s="1">
        <v>252.95</v>
      </c>
      <c r="B85" s="1">
        <v>1.1285</v>
      </c>
      <c r="C85" s="1">
        <f t="shared" si="11"/>
        <v>1.13547464763967</v>
      </c>
      <c r="D85" s="13">
        <f t="shared" si="10"/>
        <v>1.1696233019141846</v>
      </c>
      <c r="E85" s="1">
        <f>E84+(A85-A84)/D85</f>
        <v>216.26621116903738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