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792 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<sst xmlns="http://schemas.openxmlformats.org/spreadsheetml/2006/main" count="22" uniqueCount="22">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</sst>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2.02</v>
      </c>
      <c r="C3" s="1">
        <v>0</v>
      </c>
      <c r="E3" s="2"/>
      <c r="F3" s="4">
        <f>1000*1/SLOPE(C3:C9,B3:B9)</f>
        <v>52.63642192332614</v>
      </c>
      <c r="G3" s="1">
        <f>INTERCEPT(B4:B6,A4:A6)</f>
        <v>1.942882772179896</v>
      </c>
    </row>
    <row r="4" spans="1:9" ht="15.75">
      <c r="A4" s="1">
        <v>47.2</v>
      </c>
      <c r="B4" s="1">
        <v>4.5</v>
      </c>
      <c r="C4" s="1">
        <f>LN($G$18+$G$20*A4)/$G$20-LN($G$18)/$G$20</f>
        <v>48.436232021897226</v>
      </c>
      <c r="E4" s="5">
        <f>1000*1/SLOPE(C3:C4,B3:B4)</f>
        <v>51.20134032884378</v>
      </c>
      <c r="F4" s="5" t="s">
        <v>7</v>
      </c>
      <c r="I4" s="6">
        <f>SLOPE(E4:E6,A4:A6)*1000</f>
        <v>22.5628783267439</v>
      </c>
    </row>
    <row r="5" spans="1:9" ht="15.75">
      <c r="A5" s="1">
        <v>67</v>
      </c>
      <c r="B5" s="1">
        <v>5.6</v>
      </c>
      <c r="C5" s="1">
        <f>LN($G$18+$G$20*A5)/$G$20-LN($G$18)/$G$20</f>
        <v>68.62285021970875</v>
      </c>
      <c r="E5" s="5">
        <f>1000*1/SLOPE(C4:C5,B4:B5)</f>
        <v>54.49154431024305</v>
      </c>
      <c r="F5" s="7">
        <f>CORREL(C3:C9,B3:B9)</f>
        <v>0.9999163078744894</v>
      </c>
      <c r="I5" s="6"/>
    </row>
    <row r="6" spans="1:5" ht="15.75">
      <c r="A6" s="1">
        <v>110</v>
      </c>
      <c r="B6" s="1">
        <v>7.92</v>
      </c>
      <c r="C6" s="1">
        <f>LN($G$18+$G$20*A6)/$G$20-LN($G$18)/$G$20</f>
        <v>112.19762930223783</v>
      </c>
      <c r="E6" s="5">
        <f>1000*1/SLOPE(C5:C6,B5:B6)</f>
        <v>53.24180750534633</v>
      </c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53.68558643165352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0.9999508217030046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6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4">
        <f>G$18+G$20*A16</f>
        <v>0.97</v>
      </c>
      <c r="E16" s="1">
        <v>0</v>
      </c>
    </row>
    <row r="17" spans="1:7" ht="15.75">
      <c r="A17" s="1">
        <v>1.11</v>
      </c>
      <c r="B17" s="1">
        <v>1.047</v>
      </c>
      <c r="C17" s="1">
        <f aca="true" t="shared" si="0" ref="C17:C32">B17*(1+($I$28+$I$29*A17)/(1282900)+($I$30+A17*$I$31-$I$32)/400)</f>
        <v>1.0146498433244497</v>
      </c>
      <c r="D17" s="14">
        <f aca="true" t="shared" si="1" ref="D17:D32">G$18+G$20*A17</f>
        <v>0.9702109</v>
      </c>
      <c r="E17" s="1">
        <f>E16+(A17-A16)/D17</f>
        <v>1.1440811477174706</v>
      </c>
      <c r="G17" s="2" t="s">
        <v>14</v>
      </c>
    </row>
    <row r="18" spans="1:7" ht="15.75">
      <c r="A18" s="1">
        <v>1.19</v>
      </c>
      <c r="B18" s="1">
        <v>0.958</v>
      </c>
      <c r="C18" s="1">
        <f t="shared" si="0"/>
        <v>0.9284101548213707</v>
      </c>
      <c r="D18" s="14">
        <f t="shared" si="1"/>
        <v>0.9702261</v>
      </c>
      <c r="E18" s="1">
        <f aca="true" t="shared" si="2" ref="E18:E33">E17+(A18-A17)/D18</f>
        <v>1.2265361548544667</v>
      </c>
      <c r="G18" s="2">
        <v>0.97</v>
      </c>
    </row>
    <row r="19" spans="1:7" ht="15.75">
      <c r="A19" s="1">
        <v>2.45</v>
      </c>
      <c r="B19" s="1">
        <v>1.028</v>
      </c>
      <c r="C19" s="1">
        <f t="shared" si="0"/>
        <v>0.9964237196105019</v>
      </c>
      <c r="D19" s="14">
        <f t="shared" si="1"/>
        <v>0.9704655</v>
      </c>
      <c r="E19" s="1">
        <f t="shared" si="2"/>
        <v>2.52488215478955</v>
      </c>
      <c r="G19" s="2" t="s">
        <v>15</v>
      </c>
    </row>
    <row r="20" spans="1:7" ht="15.75">
      <c r="A20" s="1">
        <v>3.75</v>
      </c>
      <c r="B20" s="1">
        <v>0.95</v>
      </c>
      <c r="C20" s="1">
        <f t="shared" si="0"/>
        <v>0.920987072284167</v>
      </c>
      <c r="D20" s="14">
        <f t="shared" si="1"/>
        <v>0.9707125</v>
      </c>
      <c r="E20" s="1">
        <f t="shared" si="2"/>
        <v>3.864104633123763</v>
      </c>
      <c r="G20" s="2">
        <v>0.00019</v>
      </c>
    </row>
    <row r="21" spans="1:5" ht="15.75">
      <c r="A21" s="1">
        <v>3.98</v>
      </c>
      <c r="B21" s="1">
        <v>0.999</v>
      </c>
      <c r="C21" s="1">
        <f t="shared" si="0"/>
        <v>0.9685217767391564</v>
      </c>
      <c r="D21" s="14">
        <f t="shared" si="1"/>
        <v>0.9707562</v>
      </c>
      <c r="E21" s="1">
        <f t="shared" si="2"/>
        <v>4.101033328505776</v>
      </c>
    </row>
    <row r="22" spans="1:5" ht="15.75">
      <c r="A22" s="1">
        <v>7.04</v>
      </c>
      <c r="B22" s="1">
        <v>0.913</v>
      </c>
      <c r="C22" s="1">
        <f t="shared" si="0"/>
        <v>0.8855244118568575</v>
      </c>
      <c r="D22" s="14">
        <f t="shared" si="1"/>
        <v>0.9713376</v>
      </c>
      <c r="E22" s="1">
        <f t="shared" si="2"/>
        <v>7.251328344368438</v>
      </c>
    </row>
    <row r="23" spans="1:5" ht="15.75">
      <c r="A23" s="1">
        <v>13.31</v>
      </c>
      <c r="B23" s="1">
        <v>0.926</v>
      </c>
      <c r="C23" s="1">
        <f t="shared" si="0"/>
        <v>0.8989205884172835</v>
      </c>
      <c r="D23" s="14">
        <f t="shared" si="1"/>
        <v>0.9725288999999999</v>
      </c>
      <c r="E23" s="1">
        <f t="shared" si="2"/>
        <v>13.698437525391235</v>
      </c>
    </row>
    <row r="24" spans="1:5" ht="15.75">
      <c r="A24" s="1">
        <v>13.98</v>
      </c>
      <c r="B24" s="1">
        <v>1.098</v>
      </c>
      <c r="C24" s="1">
        <f t="shared" si="0"/>
        <v>1.0659904873408268</v>
      </c>
      <c r="D24" s="14">
        <f t="shared" si="1"/>
        <v>0.9726562</v>
      </c>
      <c r="E24" s="1">
        <f t="shared" si="2"/>
        <v>14.387272902166707</v>
      </c>
    </row>
    <row r="25" spans="1:5" ht="15.75">
      <c r="A25" s="1">
        <v>21.05</v>
      </c>
      <c r="B25" s="1">
        <v>1.074</v>
      </c>
      <c r="C25" s="1">
        <f t="shared" si="0"/>
        <v>1.0437199133945918</v>
      </c>
      <c r="D25" s="14">
        <f t="shared" si="1"/>
        <v>0.9739995</v>
      </c>
      <c r="E25" s="1">
        <f t="shared" si="2"/>
        <v>21.646003527798445</v>
      </c>
    </row>
    <row r="26" spans="1:7" ht="15.75">
      <c r="A26" s="1">
        <v>22.43</v>
      </c>
      <c r="B26" s="1">
        <v>1.044</v>
      </c>
      <c r="C26" s="1">
        <f t="shared" si="0"/>
        <v>1.014761112047504</v>
      </c>
      <c r="D26" s="14">
        <f t="shared" si="1"/>
        <v>0.9742617</v>
      </c>
      <c r="E26" s="1">
        <f t="shared" si="2"/>
        <v>23.06246072815847</v>
      </c>
      <c r="G26" s="13" t="s">
        <v>16</v>
      </c>
    </row>
    <row r="27" spans="1:5" ht="15.75">
      <c r="A27" s="1">
        <v>25.61</v>
      </c>
      <c r="B27" s="1">
        <v>1.083</v>
      </c>
      <c r="C27" s="1">
        <f t="shared" si="0"/>
        <v>1.0531359116781869</v>
      </c>
      <c r="D27" s="14">
        <f t="shared" si="1"/>
        <v>0.9748659</v>
      </c>
      <c r="E27" s="1">
        <f t="shared" si="2"/>
        <v>26.32444783838563</v>
      </c>
    </row>
    <row r="28" spans="1:9" ht="15.75">
      <c r="A28" s="1">
        <v>29.1</v>
      </c>
      <c r="B28" s="1">
        <v>1.07</v>
      </c>
      <c r="C28" s="1">
        <f t="shared" si="0"/>
        <v>1.0410008257415786</v>
      </c>
      <c r="D28" s="14">
        <f t="shared" si="1"/>
        <v>0.975529</v>
      </c>
      <c r="E28" s="1">
        <f t="shared" si="2"/>
        <v>29.901993969766657</v>
      </c>
      <c r="G28" s="2" t="s">
        <v>17</v>
      </c>
      <c r="I28" s="1">
        <v>1798</v>
      </c>
    </row>
    <row r="29" spans="1:9" ht="15.75">
      <c r="A29" s="1">
        <v>32.09</v>
      </c>
      <c r="B29" s="1">
        <v>0.813</v>
      </c>
      <c r="C29" s="1">
        <f t="shared" si="0"/>
        <v>0.7912957153573332</v>
      </c>
      <c r="D29" s="14">
        <f t="shared" si="1"/>
        <v>0.9760970999999999</v>
      </c>
      <c r="E29" s="1">
        <f t="shared" si="2"/>
        <v>32.96521380721931</v>
      </c>
      <c r="G29" s="2" t="s">
        <v>18</v>
      </c>
      <c r="I29" s="1">
        <v>1.8</v>
      </c>
    </row>
    <row r="30" spans="1:9" ht="15.75">
      <c r="A30" s="1">
        <v>36.5</v>
      </c>
      <c r="B30" s="1">
        <v>1.005</v>
      </c>
      <c r="C30" s="1">
        <f t="shared" si="0"/>
        <v>0.978771041728696</v>
      </c>
      <c r="D30" s="14">
        <f t="shared" si="1"/>
        <v>0.976935</v>
      </c>
      <c r="E30" s="1">
        <f t="shared" si="2"/>
        <v>37.47933194199797</v>
      </c>
      <c r="G30" s="2" t="s">
        <v>19</v>
      </c>
      <c r="I30" s="1">
        <f>B3</f>
        <v>2.02</v>
      </c>
    </row>
    <row r="31" spans="1:9" ht="15.75">
      <c r="A31" s="1">
        <v>38.39</v>
      </c>
      <c r="B31" s="1">
        <v>1.012</v>
      </c>
      <c r="C31" s="1">
        <f t="shared" si="0"/>
        <v>0.9858477444619048</v>
      </c>
      <c r="D31" s="14">
        <f t="shared" si="1"/>
        <v>0.9772940999999999</v>
      </c>
      <c r="E31" s="1">
        <f t="shared" si="2"/>
        <v>39.41324313618199</v>
      </c>
      <c r="G31" s="2" t="s">
        <v>20</v>
      </c>
      <c r="I31" s="1">
        <f>F9/1000</f>
        <v>0.05368558643165352</v>
      </c>
    </row>
    <row r="32" spans="1:9" ht="15.75">
      <c r="A32" s="1">
        <v>41.69</v>
      </c>
      <c r="B32" s="1">
        <v>1.06</v>
      </c>
      <c r="C32" s="1">
        <f t="shared" si="0"/>
        <v>1.0330817096706135</v>
      </c>
      <c r="D32" s="14">
        <f t="shared" si="1"/>
        <v>0.9779211</v>
      </c>
      <c r="E32" s="1">
        <f t="shared" si="2"/>
        <v>42.787748502719225</v>
      </c>
      <c r="G32" s="2" t="s">
        <v>21</v>
      </c>
      <c r="I32" s="1">
        <v>15</v>
      </c>
    </row>
    <row r="33" spans="1:5" ht="15.75">
      <c r="A33" s="1">
        <v>44.05</v>
      </c>
      <c r="B33" s="1">
        <v>1.049</v>
      </c>
      <c r="C33" s="1">
        <f aca="true" t="shared" si="3" ref="C33:C48">B33*(1+($I$28+$I$29*A33)/(1282900)+($I$30+A33*$I$31-$I$32)/400)</f>
        <v>1.0226967893814023</v>
      </c>
      <c r="D33" s="14">
        <f aca="true" t="shared" si="4" ref="D33:D48">G$18+G$20*A33</f>
        <v>0.9783695</v>
      </c>
      <c r="E33" s="1">
        <f t="shared" si="2"/>
        <v>45.19992508835482</v>
      </c>
    </row>
    <row r="34" spans="1:5" ht="15.75">
      <c r="A34" s="1">
        <v>48.01</v>
      </c>
      <c r="B34" s="1">
        <v>1.102</v>
      </c>
      <c r="C34" s="1">
        <f t="shared" si="3"/>
        <v>1.0749596597451305</v>
      </c>
      <c r="D34" s="14">
        <f t="shared" si="4"/>
        <v>0.9791219</v>
      </c>
      <c r="E34" s="1">
        <f aca="true" t="shared" si="5" ref="E34:E49">E33+(A34-A33)/D34</f>
        <v>49.244365315868876</v>
      </c>
    </row>
    <row r="35" spans="1:5" ht="15.75">
      <c r="A35" s="1">
        <v>50.86</v>
      </c>
      <c r="B35" s="1">
        <v>0.993</v>
      </c>
      <c r="C35" s="1">
        <f t="shared" si="3"/>
        <v>0.9690180517502642</v>
      </c>
      <c r="D35" s="14">
        <f t="shared" si="4"/>
        <v>0.9796634</v>
      </c>
      <c r="E35" s="1">
        <f t="shared" si="5"/>
        <v>52.15352778942867</v>
      </c>
    </row>
    <row r="36" spans="1:5" ht="15.75">
      <c r="A36" s="1">
        <v>52.59</v>
      </c>
      <c r="B36" s="1">
        <v>3.755</v>
      </c>
      <c r="C36" s="1">
        <f t="shared" si="3"/>
        <v>3.665193963764786</v>
      </c>
      <c r="D36" s="14">
        <f t="shared" si="4"/>
        <v>0.9799920999999999</v>
      </c>
      <c r="E36" s="1">
        <f t="shared" si="5"/>
        <v>53.91884814252132</v>
      </c>
    </row>
    <row r="37" spans="1:5" ht="15.75">
      <c r="A37" s="1">
        <v>53.73</v>
      </c>
      <c r="B37" s="1">
        <v>0.939</v>
      </c>
      <c r="C37" s="1">
        <f t="shared" si="3"/>
        <v>0.9166876844579337</v>
      </c>
      <c r="D37" s="14">
        <f t="shared" si="4"/>
        <v>0.9802086999999999</v>
      </c>
      <c r="E37" s="1">
        <f t="shared" si="5"/>
        <v>55.0818657733585</v>
      </c>
    </row>
    <row r="38" spans="1:5" ht="15.75">
      <c r="A38" s="1">
        <v>55.23</v>
      </c>
      <c r="B38" s="1">
        <v>0.986</v>
      </c>
      <c r="C38" s="1">
        <f t="shared" si="3"/>
        <v>0.9627714581896977</v>
      </c>
      <c r="D38" s="14">
        <f t="shared" si="4"/>
        <v>0.9804937</v>
      </c>
      <c r="E38" s="1">
        <f t="shared" si="5"/>
        <v>56.611707321549986</v>
      </c>
    </row>
    <row r="39" spans="1:5" ht="15.75">
      <c r="A39" s="1">
        <v>56.73</v>
      </c>
      <c r="B39" s="1">
        <v>1.065</v>
      </c>
      <c r="C39" s="1">
        <f t="shared" si="3"/>
        <v>1.040126996058814</v>
      </c>
      <c r="D39" s="14">
        <f t="shared" si="4"/>
        <v>0.9807787</v>
      </c>
      <c r="E39" s="1">
        <f t="shared" si="5"/>
        <v>58.14110432007779</v>
      </c>
    </row>
    <row r="40" spans="1:5" ht="15.75">
      <c r="A40" s="1">
        <v>56.78</v>
      </c>
      <c r="B40" s="1">
        <v>1.052</v>
      </c>
      <c r="C40" s="1">
        <f t="shared" si="3"/>
        <v>1.0274377436475886</v>
      </c>
      <c r="D40" s="14">
        <f t="shared" si="4"/>
        <v>0.9807882</v>
      </c>
      <c r="E40" s="1">
        <f t="shared" si="5"/>
        <v>58.192083726232966</v>
      </c>
    </row>
    <row r="41" spans="1:5" ht="15.75">
      <c r="A41" s="1">
        <v>58.88</v>
      </c>
      <c r="B41" s="1">
        <v>0.984</v>
      </c>
      <c r="C41" s="1">
        <f t="shared" si="3"/>
        <v>0.9613056570583384</v>
      </c>
      <c r="D41" s="14">
        <f t="shared" si="4"/>
        <v>0.9811871999999999</v>
      </c>
      <c r="E41" s="1">
        <f t="shared" si="5"/>
        <v>60.332348091687386</v>
      </c>
    </row>
    <row r="42" spans="1:5" ht="15.75">
      <c r="A42" s="1">
        <v>60.15</v>
      </c>
      <c r="B42" s="1">
        <v>0.918</v>
      </c>
      <c r="C42" s="1">
        <f t="shared" si="3"/>
        <v>0.8969859490761523</v>
      </c>
      <c r="D42" s="14">
        <f t="shared" si="4"/>
        <v>0.9814284999999999</v>
      </c>
      <c r="E42" s="1">
        <f t="shared" si="5"/>
        <v>61.62638020915697</v>
      </c>
    </row>
    <row r="43" spans="1:5" ht="15.75">
      <c r="A43" s="1">
        <v>60.67</v>
      </c>
      <c r="B43" s="1">
        <v>1.084</v>
      </c>
      <c r="C43" s="1">
        <f t="shared" si="3"/>
        <v>1.0592624672679263</v>
      </c>
      <c r="D43" s="14">
        <f t="shared" si="4"/>
        <v>0.9815273</v>
      </c>
      <c r="E43" s="1">
        <f t="shared" si="5"/>
        <v>62.15616679787437</v>
      </c>
    </row>
    <row r="44" spans="1:5" ht="15.75">
      <c r="A44" s="1">
        <v>63.2</v>
      </c>
      <c r="B44" s="1">
        <v>1.068</v>
      </c>
      <c r="C44" s="1">
        <f t="shared" si="3"/>
        <v>1.0439940395616683</v>
      </c>
      <c r="D44" s="14">
        <f t="shared" si="4"/>
        <v>0.982008</v>
      </c>
      <c r="E44" s="1">
        <f t="shared" si="5"/>
        <v>64.73252055466658</v>
      </c>
    </row>
    <row r="45" spans="1:5" ht="15.75">
      <c r="A45" s="1">
        <v>67.03</v>
      </c>
      <c r="B45" s="1">
        <v>1.138</v>
      </c>
      <c r="C45" s="1">
        <f t="shared" si="3"/>
        <v>1.1130117074698875</v>
      </c>
      <c r="D45" s="14">
        <f t="shared" si="4"/>
        <v>0.9827357</v>
      </c>
      <c r="E45" s="1">
        <f t="shared" si="5"/>
        <v>68.6298044327225</v>
      </c>
    </row>
    <row r="46" spans="1:5" ht="15.75">
      <c r="A46" s="1">
        <v>68.39</v>
      </c>
      <c r="B46" s="1">
        <v>0.892</v>
      </c>
      <c r="C46" s="1">
        <f t="shared" si="3"/>
        <v>0.8725779143475524</v>
      </c>
      <c r="D46" s="14">
        <f t="shared" si="4"/>
        <v>0.9829941</v>
      </c>
      <c r="E46" s="1">
        <f t="shared" si="5"/>
        <v>70.01333257393921</v>
      </c>
    </row>
    <row r="47" spans="1:5" ht="15.75">
      <c r="A47" s="1">
        <v>69.08</v>
      </c>
      <c r="B47" s="1">
        <v>0.989</v>
      </c>
      <c r="C47" s="1">
        <f t="shared" si="3"/>
        <v>0.9675584178234288</v>
      </c>
      <c r="D47" s="14">
        <f t="shared" si="4"/>
        <v>0.9831251999999999</v>
      </c>
      <c r="E47" s="1">
        <f t="shared" si="5"/>
        <v>70.71517604209565</v>
      </c>
    </row>
    <row r="48" spans="1:5" ht="15.75">
      <c r="A48" s="1">
        <v>69.23</v>
      </c>
      <c r="B48" s="1">
        <v>0.942</v>
      </c>
      <c r="C48" s="1">
        <f t="shared" si="3"/>
        <v>0.9215965434655934</v>
      </c>
      <c r="D48" s="14">
        <f t="shared" si="4"/>
        <v>0.9831537</v>
      </c>
      <c r="E48" s="1">
        <f t="shared" si="5"/>
        <v>70.8677462861989</v>
      </c>
    </row>
    <row r="49" spans="1:5" ht="15.75">
      <c r="A49" s="1">
        <v>69.97</v>
      </c>
      <c r="B49" s="1">
        <v>1.141</v>
      </c>
      <c r="C49" s="1">
        <f aca="true" t="shared" si="6" ref="C49:C64">B49*(1+($I$28+$I$29*A49)/(1282900)+($I$30+A49*$I$31-$I$32)/400)</f>
        <v>1.1164007660126274</v>
      </c>
      <c r="D49" s="14">
        <f aca="true" t="shared" si="7" ref="D49:D64">G$18+G$20*A49</f>
        <v>0.9832943</v>
      </c>
      <c r="E49" s="1">
        <f t="shared" si="5"/>
        <v>71.62031853237178</v>
      </c>
    </row>
    <row r="50" spans="1:5" ht="15.75">
      <c r="A50" s="1">
        <v>71.93</v>
      </c>
      <c r="B50" s="1">
        <v>1.099</v>
      </c>
      <c r="C50" s="1">
        <f t="shared" si="6"/>
        <v>1.0755983838111456</v>
      </c>
      <c r="D50" s="14">
        <f t="shared" si="7"/>
        <v>0.9836667</v>
      </c>
      <c r="E50" s="1">
        <f aca="true" t="shared" si="8" ref="E50:E65">E49+(A50-A49)/D50</f>
        <v>73.61286336488467</v>
      </c>
    </row>
    <row r="51" spans="1:5" ht="15.75">
      <c r="A51" s="1">
        <v>72.37</v>
      </c>
      <c r="B51" s="1">
        <v>1.111</v>
      </c>
      <c r="C51" s="1">
        <f t="shared" si="6"/>
        <v>1.0874091561918895</v>
      </c>
      <c r="D51" s="14">
        <f t="shared" si="7"/>
        <v>0.9837503</v>
      </c>
      <c r="E51" s="1">
        <f t="shared" si="8"/>
        <v>74.06013133522227</v>
      </c>
    </row>
    <row r="52" spans="1:5" ht="15.75">
      <c r="A52" s="1">
        <v>76.3</v>
      </c>
      <c r="B52" s="1">
        <v>1.028</v>
      </c>
      <c r="C52" s="1">
        <f t="shared" si="6"/>
        <v>1.006719466720738</v>
      </c>
      <c r="D52" s="14">
        <f t="shared" si="7"/>
        <v>0.984497</v>
      </c>
      <c r="E52" s="1">
        <f t="shared" si="8"/>
        <v>78.05201754716602</v>
      </c>
    </row>
    <row r="53" spans="1:5" ht="15.75">
      <c r="A53" s="1">
        <v>77.87</v>
      </c>
      <c r="B53" s="1">
        <v>1.028</v>
      </c>
      <c r="C53" s="1">
        <f t="shared" si="6"/>
        <v>1.0069383471941717</v>
      </c>
      <c r="D53" s="14">
        <f t="shared" si="7"/>
        <v>0.9847952999999999</v>
      </c>
      <c r="E53" s="1">
        <f t="shared" si="8"/>
        <v>79.64625748718198</v>
      </c>
    </row>
    <row r="54" spans="1:5" ht="15.75">
      <c r="A54" s="1">
        <v>78.66</v>
      </c>
      <c r="B54" s="1">
        <v>0.893</v>
      </c>
      <c r="C54" s="1">
        <f t="shared" si="6"/>
        <v>0.8747998994753858</v>
      </c>
      <c r="D54" s="14">
        <f t="shared" si="7"/>
        <v>0.9849454</v>
      </c>
      <c r="E54" s="1">
        <f t="shared" si="8"/>
        <v>80.44833240422814</v>
      </c>
    </row>
    <row r="55" spans="1:5" ht="15.75">
      <c r="A55" s="1">
        <v>85.83</v>
      </c>
      <c r="B55" s="1">
        <v>0.838</v>
      </c>
      <c r="C55" s="1">
        <f t="shared" si="6"/>
        <v>0.8217356958598188</v>
      </c>
      <c r="D55" s="14">
        <f t="shared" si="7"/>
        <v>0.9863077</v>
      </c>
      <c r="E55" s="1">
        <f t="shared" si="8"/>
        <v>87.71786908127122</v>
      </c>
    </row>
    <row r="56" spans="1:5" ht="15.75">
      <c r="A56" s="1">
        <v>86.5</v>
      </c>
      <c r="B56" s="1">
        <v>1.09</v>
      </c>
      <c r="C56" s="1">
        <f t="shared" si="6"/>
        <v>1.0689438006535688</v>
      </c>
      <c r="D56" s="14">
        <f t="shared" si="7"/>
        <v>0.986435</v>
      </c>
      <c r="E56" s="1">
        <f t="shared" si="8"/>
        <v>88.39708261282676</v>
      </c>
    </row>
    <row r="57" spans="1:5" ht="15.75">
      <c r="A57" s="1">
        <v>87.08</v>
      </c>
      <c r="B57" s="1">
        <v>0.622</v>
      </c>
      <c r="C57" s="1">
        <f t="shared" si="6"/>
        <v>0.6100333692450355</v>
      </c>
      <c r="D57" s="14">
        <f t="shared" si="7"/>
        <v>0.9865452</v>
      </c>
      <c r="E57" s="1">
        <f t="shared" si="8"/>
        <v>88.98499282717883</v>
      </c>
    </row>
    <row r="58" spans="1:5" ht="15.75">
      <c r="A58" s="1">
        <v>110.39</v>
      </c>
      <c r="B58" s="1">
        <v>0.971</v>
      </c>
      <c r="C58" s="1">
        <f t="shared" si="6"/>
        <v>0.9553885309092377</v>
      </c>
      <c r="D58" s="14">
        <f t="shared" si="7"/>
        <v>0.9909741</v>
      </c>
      <c r="E58" s="1">
        <f t="shared" si="8"/>
        <v>112.50730284517022</v>
      </c>
    </row>
    <row r="59" spans="1:5" ht="15.75">
      <c r="A59" s="1">
        <v>111.78</v>
      </c>
      <c r="B59" s="1">
        <v>1.049</v>
      </c>
      <c r="C59" s="1">
        <f t="shared" si="6"/>
        <v>1.0323322130687764</v>
      </c>
      <c r="D59" s="14">
        <f t="shared" si="7"/>
        <v>0.9912382</v>
      </c>
      <c r="E59" s="1">
        <f t="shared" si="8"/>
        <v>113.90958939950195</v>
      </c>
    </row>
    <row r="60" spans="1:5" ht="15.75">
      <c r="A60" s="1">
        <v>113.13</v>
      </c>
      <c r="B60" s="1">
        <v>1.112</v>
      </c>
      <c r="C60" s="1">
        <f t="shared" si="6"/>
        <v>1.0945347807962942</v>
      </c>
      <c r="D60" s="14">
        <f t="shared" si="7"/>
        <v>0.9914947</v>
      </c>
      <c r="E60" s="1">
        <f t="shared" si="8"/>
        <v>115.27117005142071</v>
      </c>
    </row>
    <row r="61" spans="1:5" ht="15.75">
      <c r="A61" s="1">
        <v>118.52</v>
      </c>
      <c r="B61" s="1">
        <v>1.082</v>
      </c>
      <c r="C61" s="1">
        <f t="shared" si="6"/>
        <v>1.0657968806164952</v>
      </c>
      <c r="D61" s="14">
        <f t="shared" si="7"/>
        <v>0.9925187999999999</v>
      </c>
      <c r="E61" s="1">
        <f t="shared" si="8"/>
        <v>120.70179766270626</v>
      </c>
    </row>
    <row r="62" spans="1:5" ht="15.75">
      <c r="A62" s="1">
        <v>119.18</v>
      </c>
      <c r="B62" s="1">
        <v>0.97</v>
      </c>
      <c r="C62" s="1">
        <f t="shared" si="6"/>
        <v>0.955560920176968</v>
      </c>
      <c r="D62" s="14">
        <f t="shared" si="7"/>
        <v>0.9926442</v>
      </c>
      <c r="E62" s="1">
        <f t="shared" si="8"/>
        <v>121.36668846648067</v>
      </c>
    </row>
    <row r="63" spans="1:5" ht="15.75">
      <c r="A63" s="1">
        <v>128.27</v>
      </c>
      <c r="B63" s="1">
        <v>0.992</v>
      </c>
      <c r="C63" s="1">
        <f t="shared" si="6"/>
        <v>0.9784563326899398</v>
      </c>
      <c r="D63" s="14">
        <f t="shared" si="7"/>
        <v>0.9943713</v>
      </c>
      <c r="E63" s="1">
        <f t="shared" si="8"/>
        <v>130.5081429714528</v>
      </c>
    </row>
    <row r="64" spans="1:5" ht="15.75">
      <c r="A64" s="1">
        <v>128.93</v>
      </c>
      <c r="B64" s="1">
        <v>0.862</v>
      </c>
      <c r="C64" s="1">
        <f t="shared" si="6"/>
        <v>0.8503083636911284</v>
      </c>
      <c r="D64" s="14">
        <f t="shared" si="7"/>
        <v>0.9944967</v>
      </c>
      <c r="E64" s="1">
        <f t="shared" si="8"/>
        <v>131.171795249032</v>
      </c>
    </row>
    <row r="65" spans="1:5" ht="15.75">
      <c r="A65" s="1">
        <v>131.04</v>
      </c>
      <c r="B65" s="1">
        <v>1.026</v>
      </c>
      <c r="C65" s="1">
        <f aca="true" t="shared" si="9" ref="C65:C80">B65*(1+($I$28+$I$29*A65)/(1282900)+($I$30+A65*$I$31-$I$32)/400)</f>
        <v>1.0123775607473935</v>
      </c>
      <c r="D65" s="14">
        <f aca="true" t="shared" si="10" ref="D65:D80">G$18+G$20*A65</f>
        <v>0.9948975999999999</v>
      </c>
      <c r="E65" s="1">
        <f t="shared" si="8"/>
        <v>133.29261652752334</v>
      </c>
    </row>
    <row r="66" spans="1:5" ht="15.75">
      <c r="A66" s="1">
        <v>135.79</v>
      </c>
      <c r="B66" s="1">
        <v>1.137</v>
      </c>
      <c r="C66" s="1">
        <f t="shared" si="9"/>
        <v>1.1226362217936203</v>
      </c>
      <c r="D66" s="14">
        <f t="shared" si="10"/>
        <v>0.9958001</v>
      </c>
      <c r="E66" s="1">
        <f aca="true" t="shared" si="11" ref="E66:E81">E65+(A66-A65)/D66</f>
        <v>138.0626501919104</v>
      </c>
    </row>
    <row r="67" spans="1:5" ht="15.75">
      <c r="A67" s="1">
        <v>135.94</v>
      </c>
      <c r="B67" s="1">
        <v>1.031</v>
      </c>
      <c r="C67" s="1">
        <f t="shared" si="9"/>
        <v>1.017996298301655</v>
      </c>
      <c r="D67" s="14">
        <f t="shared" si="10"/>
        <v>0.9958286</v>
      </c>
      <c r="E67" s="1">
        <f t="shared" si="11"/>
        <v>138.2132785229304</v>
      </c>
    </row>
    <row r="68" spans="1:5" ht="15.75">
      <c r="A68" s="1">
        <v>136.43</v>
      </c>
      <c r="B68" s="1">
        <v>1.103</v>
      </c>
      <c r="C68" s="1">
        <f t="shared" si="9"/>
        <v>1.08916148028321</v>
      </c>
      <c r="D68" s="14">
        <f t="shared" si="10"/>
        <v>0.9959217</v>
      </c>
      <c r="E68" s="1">
        <f t="shared" si="11"/>
        <v>138.70528507324457</v>
      </c>
    </row>
    <row r="69" spans="1:5" ht="15.75">
      <c r="A69" s="1">
        <v>136.9</v>
      </c>
      <c r="B69" s="1">
        <v>0.993</v>
      </c>
      <c r="C69" s="1">
        <f t="shared" si="9"/>
        <v>0.9806048622057193</v>
      </c>
      <c r="D69" s="14">
        <f t="shared" si="10"/>
        <v>0.996011</v>
      </c>
      <c r="E69" s="1">
        <f t="shared" si="11"/>
        <v>139.17716741189344</v>
      </c>
    </row>
    <row r="70" spans="1:5" ht="15.75">
      <c r="A70" s="1">
        <v>136.94</v>
      </c>
      <c r="B70" s="1">
        <v>1.048</v>
      </c>
      <c r="C70" s="1">
        <f t="shared" si="9"/>
        <v>1.0349240089248055</v>
      </c>
      <c r="D70" s="14">
        <f t="shared" si="10"/>
        <v>0.9960186</v>
      </c>
      <c r="E70" s="1">
        <f t="shared" si="11"/>
        <v>139.2173273044898</v>
      </c>
    </row>
    <row r="71" spans="1:5" ht="15.75">
      <c r="A71" s="1">
        <v>137.12</v>
      </c>
      <c r="B71" s="1">
        <v>1.043</v>
      </c>
      <c r="C71" s="1">
        <f t="shared" si="9"/>
        <v>1.030011855120981</v>
      </c>
      <c r="D71" s="14">
        <f t="shared" si="10"/>
        <v>0.9960528</v>
      </c>
      <c r="E71" s="1">
        <f t="shared" si="11"/>
        <v>139.3980406160733</v>
      </c>
    </row>
    <row r="72" spans="1:5" ht="15.75">
      <c r="A72" s="1">
        <v>137.93</v>
      </c>
      <c r="B72" s="1">
        <v>0.974</v>
      </c>
      <c r="C72" s="1">
        <f t="shared" si="9"/>
        <v>0.9619780837224651</v>
      </c>
      <c r="D72" s="14">
        <f t="shared" si="10"/>
        <v>0.9962067</v>
      </c>
      <c r="E72" s="1">
        <f t="shared" si="11"/>
        <v>140.21112488864446</v>
      </c>
    </row>
    <row r="73" spans="1:5" ht="15.75">
      <c r="A73" s="1">
        <v>138.65</v>
      </c>
      <c r="B73" s="1">
        <v>1.087</v>
      </c>
      <c r="C73" s="1">
        <f t="shared" si="9"/>
        <v>1.0736894832670234</v>
      </c>
      <c r="D73" s="14">
        <f t="shared" si="10"/>
        <v>0.9963434999999999</v>
      </c>
      <c r="E73" s="1">
        <f t="shared" si="11"/>
        <v>140.93376723036698</v>
      </c>
    </row>
    <row r="74" spans="1:5" ht="15.75">
      <c r="A74" s="1">
        <v>155.55</v>
      </c>
      <c r="B74" s="1">
        <v>0.932</v>
      </c>
      <c r="C74" s="1">
        <f t="shared" si="9"/>
        <v>0.92272356386325</v>
      </c>
      <c r="D74" s="14">
        <f t="shared" si="10"/>
        <v>0.9995545</v>
      </c>
      <c r="E74" s="1">
        <f t="shared" si="11"/>
        <v>157.84129953600916</v>
      </c>
    </row>
    <row r="75" spans="1:5" ht="15.75">
      <c r="A75" s="1">
        <v>156.74</v>
      </c>
      <c r="B75" s="1">
        <v>1.121</v>
      </c>
      <c r="C75" s="1">
        <f t="shared" si="9"/>
        <v>1.1100233099375065</v>
      </c>
      <c r="D75" s="14">
        <f t="shared" si="10"/>
        <v>0.9997806</v>
      </c>
      <c r="E75" s="1">
        <f t="shared" si="11"/>
        <v>159.031560679304</v>
      </c>
    </row>
    <row r="76" spans="1:5" ht="15.75">
      <c r="A76" s="1">
        <v>157.33</v>
      </c>
      <c r="B76" s="1">
        <v>1.092</v>
      </c>
      <c r="C76" s="1">
        <f t="shared" si="9"/>
        <v>1.0813946496103741</v>
      </c>
      <c r="D76" s="14">
        <f t="shared" si="10"/>
        <v>0.9998927</v>
      </c>
      <c r="E76" s="1">
        <f t="shared" si="11"/>
        <v>159.62162399309756</v>
      </c>
    </row>
    <row r="77" spans="1:5" ht="15.75">
      <c r="A77" s="1">
        <v>164.62</v>
      </c>
      <c r="B77" s="1">
        <v>1.095</v>
      </c>
      <c r="C77" s="1">
        <f t="shared" si="9"/>
        <v>1.085448083813049</v>
      </c>
      <c r="D77" s="14">
        <f t="shared" si="10"/>
        <v>1.0012778</v>
      </c>
      <c r="E77" s="1">
        <f t="shared" si="11"/>
        <v>166.90232071882141</v>
      </c>
    </row>
    <row r="78" spans="1:5" ht="15.75">
      <c r="A78" s="1">
        <v>167.08</v>
      </c>
      <c r="B78" s="1">
        <v>1.173</v>
      </c>
      <c r="C78" s="1">
        <f t="shared" si="9"/>
        <v>1.1631590071552738</v>
      </c>
      <c r="D78" s="14">
        <f t="shared" si="10"/>
        <v>1.0017452</v>
      </c>
      <c r="E78" s="1">
        <f t="shared" si="11"/>
        <v>169.358035006247</v>
      </c>
    </row>
    <row r="79" spans="1:5" ht="15.75">
      <c r="A79" s="1">
        <v>167.55</v>
      </c>
      <c r="B79" s="1">
        <v>0.893</v>
      </c>
      <c r="C79" s="1">
        <f t="shared" si="9"/>
        <v>0.8855650130830193</v>
      </c>
      <c r="D79" s="14">
        <f t="shared" si="10"/>
        <v>1.0018345</v>
      </c>
      <c r="E79" s="1">
        <f t="shared" si="11"/>
        <v>169.82717437008404</v>
      </c>
    </row>
    <row r="80" spans="1:5" ht="15.75">
      <c r="A80" s="1">
        <v>174.71</v>
      </c>
      <c r="B80" s="1">
        <v>1.024</v>
      </c>
      <c r="C80" s="1">
        <f t="shared" si="9"/>
        <v>1.016468648730805</v>
      </c>
      <c r="D80" s="14">
        <f t="shared" si="10"/>
        <v>1.0031949</v>
      </c>
      <c r="E80" s="1">
        <f t="shared" si="11"/>
        <v>176.9643717382126</v>
      </c>
    </row>
    <row r="81" spans="1:5" ht="15.75">
      <c r="A81" s="1">
        <v>203.34</v>
      </c>
      <c r="B81" s="1">
        <v>0.932</v>
      </c>
      <c r="C81" s="1">
        <f aca="true" t="shared" si="12" ref="C81:C96">B81*(1+($I$28+$I$29*A81)/(1282900)+($I$30+A81*$I$31-$I$32)/400)</f>
        <v>0.9287639846749581</v>
      </c>
      <c r="D81" s="14">
        <f aca="true" t="shared" si="13" ref="D81:D96">G$18+G$20*A81</f>
        <v>1.0086346</v>
      </c>
      <c r="E81" s="1">
        <f t="shared" si="11"/>
        <v>205.34927941439187</v>
      </c>
    </row>
    <row r="82" spans="1:5" ht="15.75">
      <c r="A82" s="1">
        <v>213.44</v>
      </c>
      <c r="B82" s="1">
        <v>1.034</v>
      </c>
      <c r="C82" s="1">
        <f t="shared" si="12"/>
        <v>1.0318261314580914</v>
      </c>
      <c r="D82" s="14">
        <f t="shared" si="13"/>
        <v>1.0105536</v>
      </c>
      <c r="E82" s="1">
        <f aca="true" t="shared" si="14" ref="E82:E97">E81+(A82-A81)/D82</f>
        <v>215.34380122896954</v>
      </c>
    </row>
    <row r="83" spans="1:5" ht="15.75">
      <c r="A83" s="1">
        <v>216.69</v>
      </c>
      <c r="B83" s="1">
        <v>0.918</v>
      </c>
      <c r="C83" s="1">
        <f t="shared" si="12"/>
        <v>0.916474621823784</v>
      </c>
      <c r="D83" s="14">
        <f t="shared" si="13"/>
        <v>1.0111710999999999</v>
      </c>
      <c r="E83" s="1">
        <f t="shared" si="14"/>
        <v>218.55789625205713</v>
      </c>
    </row>
    <row r="84" spans="1:5" ht="15.75">
      <c r="A84" s="1">
        <v>217.93</v>
      </c>
      <c r="B84" s="1">
        <v>1.15</v>
      </c>
      <c r="C84" s="1">
        <f t="shared" si="12"/>
        <v>1.1482825130948422</v>
      </c>
      <c r="D84" s="14">
        <f t="shared" si="13"/>
        <v>1.0114067</v>
      </c>
      <c r="E84" s="1">
        <f t="shared" si="14"/>
        <v>219.78391146433526</v>
      </c>
    </row>
    <row r="85" spans="1:5" ht="15.75">
      <c r="A85" s="1">
        <v>224.18</v>
      </c>
      <c r="B85" s="1">
        <v>1.232</v>
      </c>
      <c r="C85" s="1">
        <f t="shared" si="12"/>
        <v>1.2312042999979644</v>
      </c>
      <c r="D85" s="14">
        <f t="shared" si="13"/>
        <v>1.0125941999999999</v>
      </c>
      <c r="E85" s="1">
        <f t="shared" si="14"/>
        <v>225.9561767212368</v>
      </c>
    </row>
    <row r="86" spans="1:5" ht="15.75">
      <c r="A86" s="1">
        <v>227.14</v>
      </c>
      <c r="B86" s="1">
        <v>1.046</v>
      </c>
      <c r="C86" s="1">
        <f t="shared" si="12"/>
        <v>1.0457443220767788</v>
      </c>
      <c r="D86" s="14">
        <f t="shared" si="13"/>
        <v>1.0131566</v>
      </c>
      <c r="E86" s="1">
        <f t="shared" si="14"/>
        <v>228.87773889632402</v>
      </c>
    </row>
    <row r="87" spans="1:5" ht="15.75">
      <c r="A87" s="1">
        <v>232.45</v>
      </c>
      <c r="B87" s="1">
        <v>1.117</v>
      </c>
      <c r="C87" s="1">
        <f t="shared" si="12"/>
        <v>1.117531348530053</v>
      </c>
      <c r="D87" s="14">
        <f t="shared" si="13"/>
        <v>1.0141655</v>
      </c>
      <c r="E87" s="1">
        <f t="shared" si="14"/>
        <v>234.113570720617</v>
      </c>
    </row>
    <row r="88" spans="1:5" ht="15.75">
      <c r="A88" s="1">
        <v>233.1</v>
      </c>
      <c r="B88" s="1">
        <v>1.073</v>
      </c>
      <c r="C88" s="1">
        <f t="shared" si="12"/>
        <v>1.0736050041623828</v>
      </c>
      <c r="D88" s="14">
        <f t="shared" si="13"/>
        <v>1.014289</v>
      </c>
      <c r="E88" s="1">
        <f t="shared" si="14"/>
        <v>234.75441371506926</v>
      </c>
    </row>
    <row r="89" spans="1:5" ht="15.75">
      <c r="A89" s="1">
        <v>233.94</v>
      </c>
      <c r="B89" s="1">
        <v>0.789</v>
      </c>
      <c r="C89" s="1">
        <f t="shared" si="12"/>
        <v>0.7895347541329919</v>
      </c>
      <c r="D89" s="14">
        <f t="shared" si="13"/>
        <v>1.0144486</v>
      </c>
      <c r="E89" s="1">
        <f t="shared" si="14"/>
        <v>235.58244975356348</v>
      </c>
    </row>
    <row r="90" spans="1:5" ht="15.75">
      <c r="A90" s="1">
        <v>242.65</v>
      </c>
      <c r="B90" s="1">
        <v>1.114</v>
      </c>
      <c r="C90" s="1">
        <f t="shared" si="12"/>
        <v>1.116070910723352</v>
      </c>
      <c r="D90" s="14">
        <f t="shared" si="13"/>
        <v>1.0161035</v>
      </c>
      <c r="E90" s="1">
        <f t="shared" si="14"/>
        <v>244.15441117284803</v>
      </c>
    </row>
    <row r="91" spans="1:5" ht="15.75">
      <c r="A91" s="1">
        <v>243.67</v>
      </c>
      <c r="B91" s="1">
        <v>1.175</v>
      </c>
      <c r="C91" s="1">
        <f t="shared" si="12"/>
        <v>1.1773468459059784</v>
      </c>
      <c r="D91" s="14">
        <f t="shared" si="13"/>
        <v>1.0162973</v>
      </c>
      <c r="E91" s="1">
        <f t="shared" si="14"/>
        <v>245.1580544965093</v>
      </c>
    </row>
    <row r="92" spans="1:5" ht="15.75">
      <c r="A92" s="1">
        <v>245.53</v>
      </c>
      <c r="B92" s="1">
        <v>1.058</v>
      </c>
      <c r="C92" s="1">
        <f t="shared" si="12"/>
        <v>1.0603800380284685</v>
      </c>
      <c r="D92" s="14">
        <f t="shared" si="13"/>
        <v>1.0166507</v>
      </c>
      <c r="E92" s="1">
        <f t="shared" si="14"/>
        <v>246.98759142595813</v>
      </c>
    </row>
    <row r="93" spans="1:5" ht="15.75">
      <c r="A93" s="1">
        <v>251.64</v>
      </c>
      <c r="B93" s="1">
        <v>1.039</v>
      </c>
      <c r="C93" s="1">
        <f t="shared" si="12"/>
        <v>1.0421982326061219</v>
      </c>
      <c r="D93" s="14">
        <f t="shared" si="13"/>
        <v>1.0178116</v>
      </c>
      <c r="E93" s="1">
        <f t="shared" si="14"/>
        <v>252.99066704427491</v>
      </c>
    </row>
    <row r="94" spans="1:5" ht="15.75">
      <c r="A94" s="1">
        <v>252.94</v>
      </c>
      <c r="B94" s="1">
        <v>0.672</v>
      </c>
      <c r="C94" s="1">
        <f t="shared" si="12"/>
        <v>0.6741870143231551</v>
      </c>
      <c r="D94" s="14">
        <f t="shared" si="13"/>
        <v>1.0180586</v>
      </c>
      <c r="E94" s="1">
        <f t="shared" si="14"/>
        <v>254.267607291133</v>
      </c>
    </row>
    <row r="95" spans="1:5" ht="15.75">
      <c r="A95" s="1">
        <v>271.54</v>
      </c>
      <c r="B95" s="1">
        <v>0.923</v>
      </c>
      <c r="C95" s="1">
        <f t="shared" si="12"/>
        <v>0.9283321363807703</v>
      </c>
      <c r="D95" s="14">
        <f t="shared" si="13"/>
        <v>1.0215926</v>
      </c>
      <c r="E95" s="1">
        <f t="shared" si="14"/>
        <v>272.47447370735415</v>
      </c>
    </row>
    <row r="96" spans="1:5" ht="15.75">
      <c r="A96" s="1">
        <v>272.27</v>
      </c>
      <c r="B96" s="1">
        <v>1.151</v>
      </c>
      <c r="C96" s="1">
        <f t="shared" si="12"/>
        <v>1.1577632333323133</v>
      </c>
      <c r="D96" s="14">
        <f t="shared" si="13"/>
        <v>1.0217313</v>
      </c>
      <c r="E96" s="1">
        <f t="shared" si="14"/>
        <v>273.1889472680642</v>
      </c>
    </row>
    <row r="97" spans="1:5" ht="15.75">
      <c r="A97" s="1">
        <v>273.7</v>
      </c>
      <c r="B97" s="1">
        <v>0.943</v>
      </c>
      <c r="C97" s="1">
        <f aca="true" t="shared" si="15" ref="C97:C112">B97*(1+($I$28+$I$29*A97)/(1282900)+($I$30+A97*$I$31-$I$32)/400)</f>
        <v>0.9487239112614502</v>
      </c>
      <c r="D97" s="14">
        <f aca="true" t="shared" si="16" ref="D97:D112">G$18+G$20*A97</f>
        <v>1.022003</v>
      </c>
      <c r="E97" s="1">
        <f t="shared" si="14"/>
        <v>274.5881603819201</v>
      </c>
    </row>
    <row r="98" spans="1:5" ht="15.75">
      <c r="A98" s="1">
        <v>280.92</v>
      </c>
      <c r="B98" s="1">
        <v>1.04</v>
      </c>
      <c r="C98" s="1">
        <f t="shared" si="15"/>
        <v>1.04733101231416</v>
      </c>
      <c r="D98" s="14">
        <f t="shared" si="16"/>
        <v>1.0233748</v>
      </c>
      <c r="E98" s="1">
        <f aca="true" t="shared" si="17" ref="E98:E113">E97+(A98-A97)/D98</f>
        <v>281.6432490942863</v>
      </c>
    </row>
    <row r="99" spans="1:5" ht="15.75">
      <c r="A99" s="1">
        <v>282.03</v>
      </c>
      <c r="B99" s="1">
        <v>0.978</v>
      </c>
      <c r="C99" s="1">
        <f t="shared" si="15"/>
        <v>0.9850411943387244</v>
      </c>
      <c r="D99" s="14">
        <f t="shared" si="16"/>
        <v>1.0235857</v>
      </c>
      <c r="E99" s="1">
        <f t="shared" si="17"/>
        <v>282.7276722158676</v>
      </c>
    </row>
    <row r="100" spans="1:5" ht="15.75">
      <c r="A100" s="1">
        <v>289.99</v>
      </c>
      <c r="B100" s="1">
        <v>0.946</v>
      </c>
      <c r="C100" s="1">
        <f t="shared" si="15"/>
        <v>0.9538320256010835</v>
      </c>
      <c r="D100" s="14">
        <f t="shared" si="16"/>
        <v>1.0250981</v>
      </c>
      <c r="E100" s="1">
        <f t="shared" si="17"/>
        <v>290.4927826965133</v>
      </c>
    </row>
    <row r="101" spans="1:5" ht="15.75">
      <c r="A101" s="1">
        <v>291.48</v>
      </c>
      <c r="B101" s="1">
        <v>0.851</v>
      </c>
      <c r="C101" s="1">
        <f t="shared" si="15"/>
        <v>0.8582174724493009</v>
      </c>
      <c r="D101" s="14">
        <f t="shared" si="16"/>
        <v>1.0253812</v>
      </c>
      <c r="E101" s="1">
        <f t="shared" si="17"/>
        <v>291.94590081492623</v>
      </c>
    </row>
    <row r="102" spans="1:5" ht="15.75">
      <c r="A102" s="1">
        <v>293.9</v>
      </c>
      <c r="B102" s="1">
        <v>0.993</v>
      </c>
      <c r="C102" s="1">
        <f t="shared" si="15"/>
        <v>1.0017476939294114</v>
      </c>
      <c r="D102" s="14">
        <f t="shared" si="16"/>
        <v>1.025841</v>
      </c>
      <c r="E102" s="1">
        <f t="shared" si="17"/>
        <v>294.3049408610932</v>
      </c>
    </row>
    <row r="103" spans="1:5" ht="15.75">
      <c r="A103" s="1">
        <v>299.73</v>
      </c>
      <c r="B103" s="1">
        <v>1.062</v>
      </c>
      <c r="C103" s="1">
        <f t="shared" si="15"/>
        <v>1.0721952071925804</v>
      </c>
      <c r="D103" s="14">
        <f t="shared" si="16"/>
        <v>1.0269487</v>
      </c>
      <c r="E103" s="1">
        <f t="shared" si="17"/>
        <v>299.9819527702568</v>
      </c>
    </row>
    <row r="104" spans="1:5" ht="15.75">
      <c r="A104" s="1">
        <v>301.13</v>
      </c>
      <c r="B104" s="1">
        <v>1.038</v>
      </c>
      <c r="C104" s="1">
        <f t="shared" si="15"/>
        <v>1.048161885708562</v>
      </c>
      <c r="D104" s="14">
        <f t="shared" si="16"/>
        <v>1.0272147</v>
      </c>
      <c r="E104" s="1">
        <f t="shared" si="17"/>
        <v>301.34486161492185</v>
      </c>
    </row>
    <row r="105" spans="1:5" ht="15.75">
      <c r="A105" s="1">
        <v>304.34</v>
      </c>
      <c r="B105" s="1">
        <v>0.916</v>
      </c>
      <c r="C105" s="1">
        <f t="shared" si="15"/>
        <v>0.9253662844039707</v>
      </c>
      <c r="D105" s="14">
        <f t="shared" si="16"/>
        <v>1.0278246</v>
      </c>
      <c r="E105" s="1">
        <f t="shared" si="17"/>
        <v>304.46796257981407</v>
      </c>
    </row>
    <row r="106" spans="1:5" ht="15.75">
      <c r="A106" s="1">
        <v>310</v>
      </c>
      <c r="B106" s="1">
        <v>1.103</v>
      </c>
      <c r="C106" s="1">
        <f t="shared" si="15"/>
        <v>1.1151250515009454</v>
      </c>
      <c r="D106" s="14">
        <f t="shared" si="16"/>
        <v>1.0289</v>
      </c>
      <c r="E106" s="1">
        <f t="shared" si="17"/>
        <v>309.968983087152</v>
      </c>
    </row>
    <row r="107" spans="1:5" ht="15.75">
      <c r="A107" s="1">
        <v>311.26</v>
      </c>
      <c r="B107" s="1">
        <v>0.905</v>
      </c>
      <c r="C107" s="1">
        <f t="shared" si="15"/>
        <v>0.9151031224469693</v>
      </c>
      <c r="D107" s="14">
        <f t="shared" si="16"/>
        <v>1.0291394</v>
      </c>
      <c r="E107" s="1">
        <f t="shared" si="17"/>
        <v>311.1933070222768</v>
      </c>
    </row>
    <row r="108" spans="1:5" ht="15.75">
      <c r="A108" s="1">
        <v>312.22</v>
      </c>
      <c r="B108" s="1">
        <v>0.896</v>
      </c>
      <c r="C108" s="1">
        <f t="shared" si="15"/>
        <v>0.9061193017568178</v>
      </c>
      <c r="D108" s="14">
        <f t="shared" si="16"/>
        <v>1.0293218</v>
      </c>
      <c r="E108" s="1">
        <f t="shared" si="17"/>
        <v>312.12595995938557</v>
      </c>
    </row>
    <row r="109" spans="1:5" ht="15.75">
      <c r="A109" s="1">
        <v>318.81</v>
      </c>
      <c r="B109" s="1">
        <v>1.163</v>
      </c>
      <c r="C109" s="1">
        <f t="shared" si="15"/>
        <v>1.1771741553577908</v>
      </c>
      <c r="D109" s="14">
        <f t="shared" si="16"/>
        <v>1.0305739</v>
      </c>
      <c r="E109" s="1">
        <f t="shared" si="17"/>
        <v>318.5204552983418</v>
      </c>
    </row>
    <row r="110" spans="1:5" ht="15.75">
      <c r="A110" s="1">
        <v>320.33</v>
      </c>
      <c r="B110" s="1">
        <v>0.929</v>
      </c>
      <c r="C110" s="1">
        <f t="shared" si="15"/>
        <v>0.9405137637804066</v>
      </c>
      <c r="D110" s="14">
        <f t="shared" si="16"/>
        <v>1.0308627</v>
      </c>
      <c r="E110" s="1">
        <f t="shared" si="17"/>
        <v>319.9949484582941</v>
      </c>
    </row>
    <row r="111" spans="1:5" ht="15.75">
      <c r="A111" s="1">
        <v>322.06</v>
      </c>
      <c r="B111" s="1">
        <v>0.85</v>
      </c>
      <c r="C111" s="1">
        <f t="shared" si="15"/>
        <v>0.8607340849322214</v>
      </c>
      <c r="D111" s="14">
        <f t="shared" si="16"/>
        <v>1.0311914</v>
      </c>
      <c r="E111" s="1">
        <f t="shared" si="17"/>
        <v>321.67261954825864</v>
      </c>
    </row>
    <row r="112" spans="1:5" ht="15.75">
      <c r="A112" s="1">
        <v>328.77</v>
      </c>
      <c r="B112" s="1">
        <v>1.193</v>
      </c>
      <c r="C112" s="1">
        <f t="shared" si="15"/>
        <v>1.2091512223624186</v>
      </c>
      <c r="D112" s="14">
        <f t="shared" si="16"/>
        <v>1.0324663</v>
      </c>
      <c r="E112" s="1">
        <f t="shared" si="17"/>
        <v>328.17162101687796</v>
      </c>
    </row>
    <row r="113" spans="1:5" ht="15.75">
      <c r="A113" s="1">
        <v>329.47</v>
      </c>
      <c r="B113" s="1">
        <v>1.006</v>
      </c>
      <c r="C113" s="1">
        <f aca="true" t="shared" si="18" ref="C113:C128">B113*(1+($I$28+$I$29*A113)/(1282900)+($I$30+A113*$I$31-$I$32)/400)</f>
        <v>1.0197150570051332</v>
      </c>
      <c r="D113" s="14">
        <f aca="true" t="shared" si="19" ref="D113:D128">G$18+G$20*A113</f>
        <v>1.0325993</v>
      </c>
      <c r="E113" s="1">
        <f t="shared" si="17"/>
        <v>328.8495219219048</v>
      </c>
    </row>
    <row r="114" spans="1:5" ht="15.75">
      <c r="A114" s="1">
        <v>330.01</v>
      </c>
      <c r="B114" s="1">
        <v>0.905</v>
      </c>
      <c r="C114" s="1">
        <f t="shared" si="18"/>
        <v>0.9174043740477379</v>
      </c>
      <c r="D114" s="14">
        <f t="shared" si="19"/>
        <v>1.0327019</v>
      </c>
      <c r="E114" s="1">
        <f aca="true" t="shared" si="20" ref="E114:E129">E113+(A114-A113)/D114</f>
        <v>329.37242209280595</v>
      </c>
    </row>
    <row r="115" spans="1:5" ht="15.75">
      <c r="A115" s="1">
        <v>338.05</v>
      </c>
      <c r="B115" s="1">
        <v>1.138</v>
      </c>
      <c r="C115" s="1">
        <f t="shared" si="18"/>
        <v>1.1548388171662538</v>
      </c>
      <c r="D115" s="14">
        <f t="shared" si="19"/>
        <v>1.0342295</v>
      </c>
      <c r="E115" s="1">
        <f t="shared" si="20"/>
        <v>337.14632527386976</v>
      </c>
    </row>
    <row r="116" spans="1:5" ht="15.75">
      <c r="A116" s="1">
        <v>339.8</v>
      </c>
      <c r="B116" s="1">
        <v>1.026</v>
      </c>
      <c r="C116" s="1">
        <f t="shared" si="18"/>
        <v>1.0414250701729555</v>
      </c>
      <c r="D116" s="14">
        <f t="shared" si="19"/>
        <v>1.034562</v>
      </c>
      <c r="E116" s="1">
        <f t="shared" si="20"/>
        <v>338.83786236879496</v>
      </c>
    </row>
    <row r="117" spans="1:5" ht="15.75">
      <c r="A117" s="1">
        <v>341.1</v>
      </c>
      <c r="B117" s="1">
        <v>0.924</v>
      </c>
      <c r="C117" s="1">
        <f t="shared" si="18"/>
        <v>0.9380544868496731</v>
      </c>
      <c r="D117" s="14">
        <f t="shared" si="19"/>
        <v>1.034809</v>
      </c>
      <c r="E117" s="1">
        <f t="shared" si="20"/>
        <v>340.09413284962767</v>
      </c>
    </row>
    <row r="118" spans="1:5" ht="15.75">
      <c r="A118" s="1">
        <v>348.28</v>
      </c>
      <c r="B118" s="1">
        <v>0.953</v>
      </c>
      <c r="C118" s="1">
        <f t="shared" si="18"/>
        <v>0.9684235558762131</v>
      </c>
      <c r="D118" s="14">
        <f t="shared" si="19"/>
        <v>1.0361732</v>
      </c>
      <c r="E118" s="1">
        <f t="shared" si="20"/>
        <v>347.0234763223212</v>
      </c>
    </row>
    <row r="119" spans="1:5" ht="15.75">
      <c r="A119" s="1">
        <v>349.31</v>
      </c>
      <c r="B119" s="1">
        <v>1.004</v>
      </c>
      <c r="C119" s="1">
        <f t="shared" si="18"/>
        <v>1.0203891950772492</v>
      </c>
      <c r="D119" s="14">
        <f t="shared" si="19"/>
        <v>1.0363689</v>
      </c>
      <c r="E119" s="1">
        <f t="shared" si="20"/>
        <v>348.0173309237088</v>
      </c>
    </row>
    <row r="120" spans="1:5" ht="15.75">
      <c r="A120" s="1">
        <v>357.57</v>
      </c>
      <c r="B120" s="1">
        <v>1.099</v>
      </c>
      <c r="C120" s="1">
        <f t="shared" si="18"/>
        <v>1.1181710617314755</v>
      </c>
      <c r="D120" s="14">
        <f t="shared" si="19"/>
        <v>1.0379383</v>
      </c>
      <c r="E120" s="1">
        <f t="shared" si="20"/>
        <v>355.97541475200575</v>
      </c>
    </row>
    <row r="121" spans="1:5" ht="15.75">
      <c r="A121" s="1">
        <v>357.87</v>
      </c>
      <c r="B121" s="1">
        <v>0.929</v>
      </c>
      <c r="C121" s="1">
        <f t="shared" si="18"/>
        <v>0.9452433618445688</v>
      </c>
      <c r="D121" s="14">
        <f t="shared" si="19"/>
        <v>1.0379953</v>
      </c>
      <c r="E121" s="1">
        <f t="shared" si="20"/>
        <v>356.2644334017048</v>
      </c>
    </row>
    <row r="122" spans="1:5" ht="15.75">
      <c r="A122" s="1">
        <v>358.26</v>
      </c>
      <c r="B122" s="1">
        <v>1.006</v>
      </c>
      <c r="C122" s="1">
        <f t="shared" si="18"/>
        <v>1.02364289799446</v>
      </c>
      <c r="D122" s="14">
        <f t="shared" si="19"/>
        <v>1.0380694</v>
      </c>
      <c r="E122" s="1">
        <f t="shared" si="20"/>
        <v>356.64013082617373</v>
      </c>
    </row>
    <row r="123" spans="1:5" ht="15.75">
      <c r="A123" s="1">
        <v>367.87</v>
      </c>
      <c r="B123" s="1">
        <v>0.951</v>
      </c>
      <c r="C123" s="1">
        <f t="shared" si="18"/>
        <v>0.968917745057778</v>
      </c>
      <c r="D123" s="14">
        <f t="shared" si="19"/>
        <v>1.0398953</v>
      </c>
      <c r="E123" s="1">
        <f t="shared" si="20"/>
        <v>365.8814457931709</v>
      </c>
    </row>
    <row r="124" spans="1:5" ht="15.75">
      <c r="A124" s="1">
        <v>377.68</v>
      </c>
      <c r="B124" s="1">
        <v>1.087</v>
      </c>
      <c r="C124" s="1">
        <f t="shared" si="18"/>
        <v>1.1089262626958638</v>
      </c>
      <c r="D124" s="14">
        <f t="shared" si="19"/>
        <v>1.0417592</v>
      </c>
      <c r="E124" s="1">
        <f t="shared" si="20"/>
        <v>375.29820928323653</v>
      </c>
    </row>
    <row r="125" spans="1:5" ht="15.75">
      <c r="A125" s="1">
        <v>387.58</v>
      </c>
      <c r="B125" s="1">
        <v>1.201</v>
      </c>
      <c r="C125" s="1">
        <f t="shared" si="18"/>
        <v>1.2268382701571794</v>
      </c>
      <c r="D125" s="14">
        <f t="shared" si="19"/>
        <v>1.0436402</v>
      </c>
      <c r="E125" s="1">
        <f t="shared" si="20"/>
        <v>384.7842371307648</v>
      </c>
    </row>
    <row r="126" spans="1:5" ht="15.75">
      <c r="A126" s="1">
        <v>389.47</v>
      </c>
      <c r="B126" s="1">
        <v>1.032</v>
      </c>
      <c r="C126" s="1">
        <f t="shared" si="18"/>
        <v>1.0544669286453765</v>
      </c>
      <c r="D126" s="14">
        <f t="shared" si="19"/>
        <v>1.0439993</v>
      </c>
      <c r="E126" s="1">
        <f t="shared" si="20"/>
        <v>386.59458317218457</v>
      </c>
    </row>
    <row r="127" spans="1:5" ht="15.75">
      <c r="A127" s="1">
        <v>390.6</v>
      </c>
      <c r="B127" s="1">
        <v>0.891</v>
      </c>
      <c r="C127" s="1">
        <f t="shared" si="18"/>
        <v>0.9105338625099733</v>
      </c>
      <c r="D127" s="14">
        <f t="shared" si="19"/>
        <v>1.044214</v>
      </c>
      <c r="E127" s="1">
        <f t="shared" si="20"/>
        <v>387.67673683034275</v>
      </c>
    </row>
    <row r="128" spans="1:5" ht="15.75">
      <c r="A128" s="1">
        <v>396.16</v>
      </c>
      <c r="B128" s="1">
        <v>0.976</v>
      </c>
      <c r="C128" s="1">
        <f t="shared" si="18"/>
        <v>0.9981332962901247</v>
      </c>
      <c r="D128" s="14">
        <f t="shared" si="19"/>
        <v>1.0452704</v>
      </c>
      <c r="E128" s="1">
        <f t="shared" si="20"/>
        <v>392.995934618781</v>
      </c>
    </row>
    <row r="129" spans="1:5" ht="15.75">
      <c r="A129" s="1">
        <v>398.04</v>
      </c>
      <c r="B129" s="1">
        <v>1.279</v>
      </c>
      <c r="C129" s="1">
        <f aca="true" t="shared" si="21" ref="C129:C144">B129*(1+($I$28+$I$29*A129)/(1282900)+($I$30+A129*$I$31-$I$32)/400)</f>
        <v>1.308330690143839</v>
      </c>
      <c r="D129" s="14">
        <f aca="true" t="shared" si="22" ref="D129:D144">G$18+G$20*A129</f>
        <v>1.0456276</v>
      </c>
      <c r="E129" s="1">
        <f t="shared" si="20"/>
        <v>394.7938978707074</v>
      </c>
    </row>
    <row r="130" spans="1:5" ht="15.75">
      <c r="A130" s="1">
        <v>398.65</v>
      </c>
      <c r="B130" s="1">
        <v>1.024</v>
      </c>
      <c r="C130" s="1">
        <f t="shared" si="21"/>
        <v>1.04756760995538</v>
      </c>
      <c r="D130" s="14">
        <f t="shared" si="22"/>
        <v>1.0457435</v>
      </c>
      <c r="E130" s="1">
        <f aca="true" t="shared" si="23" ref="E130:E144">E129+(A130-A129)/D130</f>
        <v>395.3772149078202</v>
      </c>
    </row>
    <row r="131" spans="1:5" ht="15.75">
      <c r="A131" s="1">
        <v>417.4</v>
      </c>
      <c r="B131" s="1">
        <v>1.049</v>
      </c>
      <c r="C131" s="1">
        <f t="shared" si="21"/>
        <v>1.0758104086591387</v>
      </c>
      <c r="D131" s="14">
        <f t="shared" si="22"/>
        <v>1.049306</v>
      </c>
      <c r="E131" s="1">
        <f t="shared" si="23"/>
        <v>413.2461682922476</v>
      </c>
    </row>
    <row r="132" spans="1:5" ht="15.75">
      <c r="A132" s="1">
        <v>418.84</v>
      </c>
      <c r="B132" s="1">
        <v>1.078</v>
      </c>
      <c r="C132" s="1">
        <f t="shared" si="21"/>
        <v>1.1057621135412137</v>
      </c>
      <c r="D132" s="14">
        <f t="shared" si="22"/>
        <v>1.0495796</v>
      </c>
      <c r="E132" s="1">
        <f t="shared" si="23"/>
        <v>414.6181461774885</v>
      </c>
    </row>
    <row r="133" spans="1:5" ht="15.75">
      <c r="A133" s="1">
        <v>422.14</v>
      </c>
      <c r="B133" s="1">
        <v>1.037</v>
      </c>
      <c r="C133" s="1">
        <f t="shared" si="21"/>
        <v>1.0641703211691322</v>
      </c>
      <c r="D133" s="14">
        <f t="shared" si="22"/>
        <v>1.0502065999999999</v>
      </c>
      <c r="E133" s="1">
        <f t="shared" si="23"/>
        <v>417.76038504744037</v>
      </c>
    </row>
    <row r="134" spans="1:5" ht="15.75">
      <c r="A134" s="1">
        <v>425.86</v>
      </c>
      <c r="B134" s="1">
        <v>0.971</v>
      </c>
      <c r="C134" s="1">
        <f t="shared" si="21"/>
        <v>0.99693092755378</v>
      </c>
      <c r="D134" s="14">
        <f t="shared" si="22"/>
        <v>1.0509134</v>
      </c>
      <c r="E134" s="1">
        <f t="shared" si="23"/>
        <v>421.30016292066955</v>
      </c>
    </row>
    <row r="135" spans="1:5" ht="15.75">
      <c r="A135" s="1">
        <v>426.75</v>
      </c>
      <c r="B135" s="1">
        <v>1.124</v>
      </c>
      <c r="C135" s="1">
        <f t="shared" si="21"/>
        <v>1.1541525171162783</v>
      </c>
      <c r="D135" s="14">
        <f t="shared" si="22"/>
        <v>1.0510825</v>
      </c>
      <c r="E135" s="1">
        <f t="shared" si="23"/>
        <v>422.1469090133882</v>
      </c>
    </row>
    <row r="136" spans="1:5" ht="15.75">
      <c r="A136" s="1">
        <v>429.14</v>
      </c>
      <c r="B136" s="1">
        <v>1.129</v>
      </c>
      <c r="C136" s="1">
        <f t="shared" si="21"/>
        <v>1.159652584338268</v>
      </c>
      <c r="D136" s="14">
        <f t="shared" si="22"/>
        <v>1.0515366</v>
      </c>
      <c r="E136" s="1">
        <f t="shared" si="23"/>
        <v>424.4197733150207</v>
      </c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