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3"/>
  </bookViews>
  <sheets>
    <sheet name="794 A" sheetId="1" r:id="rId1"/>
    <sheet name="795 A" sheetId="2" r:id="rId2"/>
    <sheet name="796 A" sheetId="3" r:id="rId3"/>
    <sheet name="797 B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<sst xmlns="http://schemas.openxmlformats.org/spreadsheetml/2006/main" count="86" uniqueCount="22">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</sst>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0.2</v>
      </c>
      <c r="C3" s="1">
        <v>0</v>
      </c>
      <c r="E3" s="2"/>
      <c r="F3" s="4">
        <f>1000*1/SLOPE(C3:C13,B3:B13)</f>
        <v>108.13741319075453</v>
      </c>
      <c r="G3" s="1">
        <f>INTERCEPT(B4:B13,A4:A13)</f>
        <v>-0.16536097951193796</v>
      </c>
    </row>
    <row r="4" spans="1:9" ht="15.75">
      <c r="A4" s="1">
        <v>26.8</v>
      </c>
      <c r="B4" s="1">
        <v>3.83</v>
      </c>
      <c r="C4" s="1">
        <f aca="true" t="shared" si="0" ref="C4:C13">LN($G$18+$G$20*A4)/$G$20-LN($G$18)/$G$20</f>
        <v>29.23648272701584</v>
      </c>
      <c r="E4" s="5">
        <f aca="true" t="shared" si="1" ref="E4:E13">1000*1/SLOPE(C3:C4,B3:B4)</f>
        <v>124.1599420112774</v>
      </c>
      <c r="F4" s="5" t="s">
        <v>7</v>
      </c>
      <c r="I4" s="6">
        <f>SLOPE(E4:E13,A4:A13)*1000</f>
        <v>-9.993565720418703</v>
      </c>
    </row>
    <row r="5" spans="1:9" ht="15.75">
      <c r="A5" s="1">
        <v>55.3</v>
      </c>
      <c r="B5" s="1">
        <v>6.91</v>
      </c>
      <c r="C5" s="1">
        <f t="shared" si="0"/>
        <v>60.70922498976856</v>
      </c>
      <c r="E5" s="5">
        <f t="shared" si="1"/>
        <v>97.86246061072077</v>
      </c>
      <c r="F5" s="7">
        <f>CORREL(C3:C13,B3:B13)</f>
        <v>0.9992333321920407</v>
      </c>
      <c r="I5" s="6"/>
    </row>
    <row r="6" spans="1:5" ht="15.75">
      <c r="A6" s="1">
        <v>74.3</v>
      </c>
      <c r="B6" s="1">
        <v>9.72</v>
      </c>
      <c r="C6" s="1">
        <f t="shared" si="0"/>
        <v>81.91448445698657</v>
      </c>
      <c r="E6" s="5">
        <f t="shared" si="1"/>
        <v>132.51429459488932</v>
      </c>
    </row>
    <row r="7" spans="1:6" ht="15.75">
      <c r="A7" s="1">
        <v>112.3</v>
      </c>
      <c r="B7" s="1">
        <v>13.42</v>
      </c>
      <c r="C7" s="1">
        <f t="shared" si="0"/>
        <v>124.87515581811667</v>
      </c>
      <c r="E7" s="5">
        <f t="shared" si="1"/>
        <v>86.12528349237263</v>
      </c>
      <c r="F7" s="8"/>
    </row>
    <row r="8" spans="1:6" ht="15.75">
      <c r="A8" s="1">
        <v>140.8</v>
      </c>
      <c r="B8" s="1">
        <v>17</v>
      </c>
      <c r="C8" s="1">
        <f t="shared" si="0"/>
        <v>157.58970076815515</v>
      </c>
      <c r="E8" s="5">
        <f t="shared" si="1"/>
        <v>109.43144724975924</v>
      </c>
      <c r="F8" s="4" t="s">
        <v>8</v>
      </c>
    </row>
    <row r="9" spans="1:6" ht="15.75">
      <c r="A9" s="1">
        <v>169.5</v>
      </c>
      <c r="B9" s="1">
        <v>19.9</v>
      </c>
      <c r="C9" s="1">
        <f t="shared" si="0"/>
        <v>190.9744505414341</v>
      </c>
      <c r="E9" s="5">
        <f t="shared" si="1"/>
        <v>86.86600977075834</v>
      </c>
      <c r="F9" s="4">
        <f>1000*SLOPE(B3:B13,A3:A13)</f>
        <v>125.24009175604877</v>
      </c>
    </row>
    <row r="10" spans="1:6" ht="15.75">
      <c r="A10" s="1">
        <v>208.2</v>
      </c>
      <c r="B10" s="1">
        <v>26.42</v>
      </c>
      <c r="C10" s="1">
        <f t="shared" si="0"/>
        <v>236.71292042184936</v>
      </c>
      <c r="E10" s="5">
        <f t="shared" si="1"/>
        <v>142.5495871866023</v>
      </c>
      <c r="F10" s="5" t="s">
        <v>9</v>
      </c>
    </row>
    <row r="11" spans="1:6" ht="15.75">
      <c r="A11" s="1">
        <v>237.6</v>
      </c>
      <c r="B11" s="1">
        <v>29.3</v>
      </c>
      <c r="C11" s="1">
        <f t="shared" si="0"/>
        <v>272.03095570709047</v>
      </c>
      <c r="E11" s="5">
        <f t="shared" si="1"/>
        <v>81.54473986846585</v>
      </c>
      <c r="F11" s="7">
        <f>CORREL(B3:B13,A3:A13)</f>
        <v>0.9987625623855885</v>
      </c>
    </row>
    <row r="12" spans="1:6" ht="15.75">
      <c r="A12" s="1">
        <v>266.4</v>
      </c>
      <c r="B12" s="1">
        <v>33.78</v>
      </c>
      <c r="C12" s="1">
        <f t="shared" si="0"/>
        <v>307.12135043957653</v>
      </c>
      <c r="E12" s="5">
        <f t="shared" si="1"/>
        <v>127.67026515813579</v>
      </c>
      <c r="F12" s="7"/>
    </row>
    <row r="13" spans="1:6" ht="15.75">
      <c r="A13" s="1">
        <v>294.5</v>
      </c>
      <c r="B13" s="1">
        <v>37.5</v>
      </c>
      <c r="C13" s="1">
        <f t="shared" si="0"/>
        <v>341.84269902053734</v>
      </c>
      <c r="E13" s="5">
        <f t="shared" si="1"/>
        <v>107.13869570261274</v>
      </c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5">
        <f>G$18+G$20*A16</f>
        <v>0.9220605809538573</v>
      </c>
      <c r="E16" s="1">
        <v>0</v>
      </c>
    </row>
    <row r="17" spans="1:7" ht="15.75">
      <c r="A17" s="1">
        <v>2.5</v>
      </c>
      <c r="B17" s="1">
        <v>1.142</v>
      </c>
      <c r="C17" s="1">
        <f aca="true" t="shared" si="2" ref="C17:C32">B17*(1+($I$28+$I$29*A17)/(1282900)+($I$30+A17*$I$31-$I$32)/400)</f>
        <v>1.1031559686582215</v>
      </c>
      <c r="D17" s="15">
        <f aca="true" t="shared" si="3" ref="D17:D32">G$18+G$20*A17</f>
        <v>0.9210555258860178</v>
      </c>
      <c r="E17" s="1">
        <f>E16+(A17-A16)/D17</f>
        <v>2.714277184966783</v>
      </c>
      <c r="G17" s="2" t="s">
        <v>14</v>
      </c>
    </row>
    <row r="18" spans="1:7" ht="15.75">
      <c r="A18" s="1">
        <v>5.5</v>
      </c>
      <c r="B18" s="1">
        <v>0.821</v>
      </c>
      <c r="C18" s="1">
        <f t="shared" si="2"/>
        <v>0.7938490964702526</v>
      </c>
      <c r="D18" s="15">
        <f t="shared" si="3"/>
        <v>0.9198494598046103</v>
      </c>
      <c r="E18" s="1">
        <f aca="true" t="shared" si="4" ref="E18:E33">E17+(A18-A17)/D18</f>
        <v>5.975680415705479</v>
      </c>
      <c r="G18" s="1">
        <f>INTERCEPT(C16:C988,A16:A988)</f>
        <v>0.9220605809538573</v>
      </c>
    </row>
    <row r="19" spans="1:7" ht="15.75">
      <c r="A19" s="1">
        <v>7.3</v>
      </c>
      <c r="B19" s="1">
        <v>0.906</v>
      </c>
      <c r="C19" s="1">
        <f t="shared" si="2"/>
        <v>0.8765509935684788</v>
      </c>
      <c r="D19" s="15">
        <f t="shared" si="3"/>
        <v>0.9191258201557659</v>
      </c>
      <c r="E19" s="1">
        <f t="shared" si="4"/>
        <v>7.934063001122294</v>
      </c>
      <c r="G19" s="2" t="s">
        <v>15</v>
      </c>
    </row>
    <row r="20" spans="1:7" ht="15.75">
      <c r="A20" s="1">
        <v>7.8</v>
      </c>
      <c r="B20" s="1">
        <v>1.121</v>
      </c>
      <c r="C20" s="1">
        <f t="shared" si="2"/>
        <v>1.084738821914824</v>
      </c>
      <c r="D20" s="15">
        <f t="shared" si="3"/>
        <v>0.918924809142198</v>
      </c>
      <c r="E20" s="1">
        <f t="shared" si="4"/>
        <v>8.47817716043718</v>
      </c>
      <c r="G20" s="13">
        <f>SLOPE(C16:C988,A16:A988)</f>
        <v>-0.00040202202713581663</v>
      </c>
    </row>
    <row r="21" spans="1:5" ht="15.75">
      <c r="A21" s="1">
        <v>10.3</v>
      </c>
      <c r="B21" s="1">
        <v>0.903</v>
      </c>
      <c r="C21" s="1">
        <f t="shared" si="2"/>
        <v>0.8745004962760172</v>
      </c>
      <c r="D21" s="15">
        <f t="shared" si="3"/>
        <v>0.9179197540743584</v>
      </c>
      <c r="E21" s="1">
        <f t="shared" si="4"/>
        <v>11.201726783269986</v>
      </c>
    </row>
    <row r="22" spans="1:5" ht="15.75">
      <c r="A22" s="1">
        <v>10.8</v>
      </c>
      <c r="B22" s="1">
        <v>0.829</v>
      </c>
      <c r="C22" s="1">
        <f t="shared" si="2"/>
        <v>0.8029663653975031</v>
      </c>
      <c r="D22" s="15">
        <f t="shared" si="3"/>
        <v>0.9177187430607905</v>
      </c>
      <c r="E22" s="1">
        <f t="shared" si="4"/>
        <v>11.746556017477836</v>
      </c>
    </row>
    <row r="23" spans="1:5" ht="15.75">
      <c r="A23" s="1">
        <v>11.8</v>
      </c>
      <c r="B23" s="1">
        <v>0.923</v>
      </c>
      <c r="C23" s="1">
        <f t="shared" si="2"/>
        <v>0.8943047078514749</v>
      </c>
      <c r="D23" s="15">
        <f t="shared" si="3"/>
        <v>0.9173167210336547</v>
      </c>
      <c r="E23" s="1">
        <f t="shared" si="4"/>
        <v>12.836692038189609</v>
      </c>
    </row>
    <row r="24" spans="1:5" ht="15.75">
      <c r="A24" s="1">
        <v>12.3</v>
      </c>
      <c r="B24" s="1">
        <v>1.206</v>
      </c>
      <c r="C24" s="1">
        <f t="shared" si="2"/>
        <v>1.1686961218378835</v>
      </c>
      <c r="D24" s="15">
        <f t="shared" si="3"/>
        <v>0.9171157100200868</v>
      </c>
      <c r="E24" s="1">
        <f t="shared" si="4"/>
        <v>13.381879515121009</v>
      </c>
    </row>
    <row r="25" spans="1:5" ht="15.75">
      <c r="A25" s="1">
        <v>14.8</v>
      </c>
      <c r="B25" s="1">
        <v>0.93</v>
      </c>
      <c r="C25" s="1">
        <f t="shared" si="2"/>
        <v>0.9019645479592275</v>
      </c>
      <c r="D25" s="15">
        <f t="shared" si="3"/>
        <v>0.9161106549522473</v>
      </c>
      <c r="E25" s="1">
        <f t="shared" si="4"/>
        <v>16.11080749613037</v>
      </c>
    </row>
    <row r="26" spans="1:7" ht="15.75">
      <c r="A26" s="1">
        <v>15.3</v>
      </c>
      <c r="B26" s="1">
        <v>1.004</v>
      </c>
      <c r="C26" s="1">
        <f t="shared" si="2"/>
        <v>0.9738916507117877</v>
      </c>
      <c r="D26" s="15">
        <f t="shared" si="3"/>
        <v>0.9159096439386794</v>
      </c>
      <c r="E26" s="1">
        <f t="shared" si="4"/>
        <v>16.65671287370654</v>
      </c>
      <c r="G26" s="14" t="s">
        <v>16</v>
      </c>
    </row>
    <row r="27" spans="1:5" ht="15.75">
      <c r="A27" s="1">
        <v>16.8</v>
      </c>
      <c r="B27" s="1">
        <v>0.984</v>
      </c>
      <c r="C27" s="1">
        <f t="shared" si="2"/>
        <v>0.9549556254975176</v>
      </c>
      <c r="D27" s="15">
        <f t="shared" si="3"/>
        <v>0.9153066108979756</v>
      </c>
      <c r="E27" s="1">
        <f t="shared" si="4"/>
        <v>18.29550798579297</v>
      </c>
    </row>
    <row r="28" spans="1:9" ht="15.75">
      <c r="A28" s="1">
        <v>17.3</v>
      </c>
      <c r="B28" s="1">
        <v>1.053</v>
      </c>
      <c r="C28" s="1">
        <f t="shared" si="2"/>
        <v>1.0220845632731965</v>
      </c>
      <c r="D28" s="15">
        <f t="shared" si="3"/>
        <v>0.9151055998844078</v>
      </c>
      <c r="E28" s="1">
        <f t="shared" si="4"/>
        <v>18.84189301508703</v>
      </c>
      <c r="G28" s="2" t="s">
        <v>17</v>
      </c>
      <c r="I28" s="1">
        <v>2822</v>
      </c>
    </row>
    <row r="29" spans="1:9" ht="15.75">
      <c r="A29" s="1">
        <v>19.8</v>
      </c>
      <c r="B29" s="1">
        <v>1</v>
      </c>
      <c r="C29" s="1">
        <f t="shared" si="2"/>
        <v>0.9714268691471157</v>
      </c>
      <c r="D29" s="15">
        <f t="shared" si="3"/>
        <v>0.9141005448165682</v>
      </c>
      <c r="E29" s="1">
        <f t="shared" si="4"/>
        <v>21.576821917795073</v>
      </c>
      <c r="G29" s="2" t="s">
        <v>18</v>
      </c>
      <c r="I29" s="1">
        <v>1.8</v>
      </c>
    </row>
    <row r="30" spans="1:9" ht="15.75">
      <c r="A30" s="1">
        <v>20.3</v>
      </c>
      <c r="B30" s="1">
        <v>0.914</v>
      </c>
      <c r="C30" s="1">
        <f t="shared" si="2"/>
        <v>0.8880278864088186</v>
      </c>
      <c r="D30" s="15">
        <f t="shared" si="3"/>
        <v>0.9138995338030003</v>
      </c>
      <c r="E30" s="1">
        <f t="shared" si="4"/>
        <v>22.123928007147537</v>
      </c>
      <c r="G30" s="2" t="s">
        <v>19</v>
      </c>
      <c r="I30" s="1">
        <f>B3</f>
        <v>0.2</v>
      </c>
    </row>
    <row r="31" spans="1:9" ht="15.75">
      <c r="A31" s="1">
        <v>22.79</v>
      </c>
      <c r="B31" s="1">
        <v>1.052</v>
      </c>
      <c r="C31" s="1">
        <f t="shared" si="2"/>
        <v>1.022930330184602</v>
      </c>
      <c r="D31" s="15">
        <f t="shared" si="3"/>
        <v>0.9128984989554321</v>
      </c>
      <c r="E31" s="1">
        <f t="shared" si="4"/>
        <v>24.851503967508012</v>
      </c>
      <c r="G31" s="2" t="s">
        <v>20</v>
      </c>
      <c r="I31" s="1">
        <f>F9/1000</f>
        <v>0.12524009175604878</v>
      </c>
    </row>
    <row r="32" spans="1:9" ht="15.75">
      <c r="A32" s="1">
        <v>23.3</v>
      </c>
      <c r="B32" s="1">
        <v>1.104</v>
      </c>
      <c r="C32" s="1">
        <f t="shared" si="2"/>
        <v>1.0736705042917682</v>
      </c>
      <c r="D32" s="15">
        <f t="shared" si="3"/>
        <v>0.9126934677215928</v>
      </c>
      <c r="E32" s="1">
        <f t="shared" si="4"/>
        <v>25.410289603690053</v>
      </c>
      <c r="G32" s="2" t="s">
        <v>21</v>
      </c>
      <c r="I32" s="1">
        <v>15</v>
      </c>
    </row>
    <row r="33" spans="1:5" ht="15.75">
      <c r="A33" s="1">
        <v>25.55</v>
      </c>
      <c r="B33" s="1">
        <v>0.909</v>
      </c>
      <c r="C33" s="1">
        <f aca="true" t="shared" si="5" ref="C33:C48">B33*(1+($I$28+$I$29*A33)/(1282900)+($I$30+A33*$I$31-$I$32)/400)</f>
        <v>0.8846708541809145</v>
      </c>
      <c r="D33" s="15">
        <f aca="true" t="shared" si="6" ref="D33:D48">G$18+G$20*A33</f>
        <v>0.9117889181605372</v>
      </c>
      <c r="E33" s="1">
        <f t="shared" si="4"/>
        <v>27.877966009035273</v>
      </c>
    </row>
    <row r="34" spans="1:5" ht="15.75">
      <c r="A34" s="1">
        <v>26.3</v>
      </c>
      <c r="B34" s="1">
        <v>0.924</v>
      </c>
      <c r="C34" s="1">
        <f t="shared" si="5"/>
        <v>0.8994873339150804</v>
      </c>
      <c r="D34" s="15">
        <f t="shared" si="6"/>
        <v>0.9114874016401854</v>
      </c>
      <c r="E34" s="1">
        <f aca="true" t="shared" si="7" ref="E34:E49">E33+(A34-A33)/D34</f>
        <v>28.700796910099186</v>
      </c>
    </row>
    <row r="35" spans="1:5" ht="15.75">
      <c r="A35" s="1">
        <v>26.8</v>
      </c>
      <c r="B35" s="1">
        <v>1.028</v>
      </c>
      <c r="C35" s="1">
        <f t="shared" si="5"/>
        <v>1.0008899872340433</v>
      </c>
      <c r="D35" s="15">
        <f t="shared" si="6"/>
        <v>0.9112863906266174</v>
      </c>
      <c r="E35" s="1">
        <f t="shared" si="7"/>
        <v>29.24947184384443</v>
      </c>
    </row>
    <row r="36" spans="1:5" ht="15.75">
      <c r="A36" s="1">
        <v>29.3</v>
      </c>
      <c r="B36" s="1">
        <v>1.07</v>
      </c>
      <c r="C36" s="1">
        <f t="shared" si="5"/>
        <v>1.042623676037576</v>
      </c>
      <c r="D36" s="15">
        <f t="shared" si="6"/>
        <v>0.9102813355587779</v>
      </c>
      <c r="E36" s="1">
        <f t="shared" si="7"/>
        <v>31.99587551306321</v>
      </c>
    </row>
    <row r="37" spans="1:5" ht="15.75">
      <c r="A37" s="1">
        <v>29.8</v>
      </c>
      <c r="B37" s="1">
        <v>0.925</v>
      </c>
      <c r="C37" s="1">
        <f t="shared" si="5"/>
        <v>0.9014790094912345</v>
      </c>
      <c r="D37" s="15">
        <f t="shared" si="6"/>
        <v>0.91008032454521</v>
      </c>
      <c r="E37" s="1">
        <f t="shared" si="7"/>
        <v>32.54527756749161</v>
      </c>
    </row>
    <row r="38" spans="1:5" ht="15.75">
      <c r="A38" s="1">
        <v>32.3</v>
      </c>
      <c r="B38" s="1">
        <v>0.86</v>
      </c>
      <c r="C38" s="1">
        <f t="shared" si="5"/>
        <v>0.8388080179475074</v>
      </c>
      <c r="D38" s="15">
        <f t="shared" si="6"/>
        <v>0.9090752694773705</v>
      </c>
      <c r="E38" s="1">
        <f t="shared" si="7"/>
        <v>35.29532487813647</v>
      </c>
    </row>
    <row r="39" spans="1:5" ht="15.75">
      <c r="A39" s="1">
        <v>32.8</v>
      </c>
      <c r="B39" s="1">
        <v>0.93</v>
      </c>
      <c r="C39" s="1">
        <f t="shared" si="5"/>
        <v>0.907229333210552</v>
      </c>
      <c r="D39" s="15">
        <f t="shared" si="6"/>
        <v>0.9088742584638025</v>
      </c>
      <c r="E39" s="1">
        <f t="shared" si="7"/>
        <v>35.84545598301022</v>
      </c>
    </row>
    <row r="40" spans="1:5" ht="15.75">
      <c r="A40" s="1">
        <v>35.8</v>
      </c>
      <c r="B40" s="1">
        <v>0.872</v>
      </c>
      <c r="C40" s="1">
        <f t="shared" si="5"/>
        <v>0.8514721799456564</v>
      </c>
      <c r="D40" s="15">
        <f t="shared" si="6"/>
        <v>0.9076681923823952</v>
      </c>
      <c r="E40" s="1">
        <f t="shared" si="7"/>
        <v>39.15062853965316</v>
      </c>
    </row>
    <row r="41" spans="1:5" ht="15.75">
      <c r="A41" s="1">
        <v>36.3</v>
      </c>
      <c r="B41" s="1">
        <v>1.122</v>
      </c>
      <c r="C41" s="1">
        <f t="shared" si="5"/>
        <v>1.095763346786276</v>
      </c>
      <c r="D41" s="15">
        <f t="shared" si="6"/>
        <v>0.9074671813688272</v>
      </c>
      <c r="E41" s="1">
        <f t="shared" si="7"/>
        <v>39.70161265264973</v>
      </c>
    </row>
    <row r="42" spans="1:5" ht="15.75">
      <c r="A42" s="1">
        <v>38.8</v>
      </c>
      <c r="B42" s="1">
        <v>0.887</v>
      </c>
      <c r="C42" s="1">
        <f t="shared" si="5"/>
        <v>0.866955957057779</v>
      </c>
      <c r="D42" s="15">
        <f t="shared" si="6"/>
        <v>0.9064621263009877</v>
      </c>
      <c r="E42" s="1">
        <f t="shared" si="7"/>
        <v>42.45958778196019</v>
      </c>
    </row>
    <row r="43" spans="1:5" ht="15.75">
      <c r="A43" s="1">
        <v>39.3</v>
      </c>
      <c r="B43" s="1">
        <v>1.025</v>
      </c>
      <c r="C43" s="1">
        <f t="shared" si="5"/>
        <v>1.001998675595677</v>
      </c>
      <c r="D43" s="15">
        <f t="shared" si="6"/>
        <v>0.9062611152874197</v>
      </c>
      <c r="E43" s="1">
        <f t="shared" si="7"/>
        <v>43.011305152997814</v>
      </c>
    </row>
    <row r="44" spans="1:5" ht="15.75">
      <c r="A44" s="1">
        <v>41.75</v>
      </c>
      <c r="B44" s="1">
        <v>0.74</v>
      </c>
      <c r="C44" s="1">
        <f t="shared" si="5"/>
        <v>0.7239643602798131</v>
      </c>
      <c r="D44" s="15">
        <f t="shared" si="6"/>
        <v>0.905276161320937</v>
      </c>
      <c r="E44" s="1">
        <f t="shared" si="7"/>
        <v>45.71766162705439</v>
      </c>
    </row>
    <row r="45" spans="1:5" ht="15.75">
      <c r="A45" s="1">
        <v>42.3</v>
      </c>
      <c r="B45" s="1">
        <v>1.06</v>
      </c>
      <c r="C45" s="1">
        <f t="shared" si="5"/>
        <v>1.0372133850142276</v>
      </c>
      <c r="D45" s="15">
        <f t="shared" si="6"/>
        <v>0.9050550492060123</v>
      </c>
      <c r="E45" s="1">
        <f t="shared" si="7"/>
        <v>46.32535946872988</v>
      </c>
    </row>
    <row r="46" spans="1:5" ht="15.75">
      <c r="A46" s="1">
        <v>43.3</v>
      </c>
      <c r="B46" s="1">
        <v>0.937</v>
      </c>
      <c r="C46" s="1">
        <f t="shared" si="5"/>
        <v>0.9171521818174626</v>
      </c>
      <c r="D46" s="15">
        <f t="shared" si="6"/>
        <v>0.9046530271788765</v>
      </c>
      <c r="E46" s="1">
        <f t="shared" si="7"/>
        <v>47.43075564821149</v>
      </c>
    </row>
    <row r="47" spans="1:5" ht="15.75">
      <c r="A47" s="1">
        <v>43.8</v>
      </c>
      <c r="B47" s="1">
        <v>0.822</v>
      </c>
      <c r="C47" s="1">
        <f t="shared" si="5"/>
        <v>0.8047174075523178</v>
      </c>
      <c r="D47" s="15">
        <f t="shared" si="6"/>
        <v>0.9044520161653086</v>
      </c>
      <c r="E47" s="1">
        <f t="shared" si="7"/>
        <v>47.983576572996306</v>
      </c>
    </row>
    <row r="48" spans="1:5" ht="15.75">
      <c r="A48" s="1">
        <v>45.3</v>
      </c>
      <c r="B48" s="1">
        <v>0.793</v>
      </c>
      <c r="C48" s="1">
        <f t="shared" si="5"/>
        <v>0.7767012357258765</v>
      </c>
      <c r="D48" s="15">
        <f t="shared" si="6"/>
        <v>0.9038489831246048</v>
      </c>
      <c r="E48" s="1">
        <f t="shared" si="7"/>
        <v>49.643145846188936</v>
      </c>
    </row>
    <row r="49" spans="1:5" ht="15.75">
      <c r="A49" s="1">
        <v>45.8</v>
      </c>
      <c r="B49" s="1">
        <v>0.898</v>
      </c>
      <c r="C49" s="1">
        <f aca="true" t="shared" si="8" ref="C49:C64">B49*(1+($I$28+$I$29*A49)/(1282900)+($I$30+A49*$I$31-$I$32)/400)</f>
        <v>0.879684351555515</v>
      </c>
      <c r="D49" s="15">
        <f aca="true" t="shared" si="9" ref="D49:D64">G$18+G$20*A49</f>
        <v>0.903647972111037</v>
      </c>
      <c r="E49" s="1">
        <f t="shared" si="7"/>
        <v>50.196458657628035</v>
      </c>
    </row>
    <row r="50" spans="1:5" ht="15.75">
      <c r="A50" s="1">
        <v>48.3</v>
      </c>
      <c r="B50" s="1">
        <v>1.016</v>
      </c>
      <c r="C50" s="1">
        <f t="shared" si="8"/>
        <v>0.9960764566243985</v>
      </c>
      <c r="D50" s="15">
        <f t="shared" si="9"/>
        <v>0.9026429170431974</v>
      </c>
      <c r="E50" s="1">
        <f aca="true" t="shared" si="10" ref="E50:E65">E49+(A50-A49)/D50</f>
        <v>52.966103167983576</v>
      </c>
    </row>
    <row r="51" spans="1:5" ht="15.75">
      <c r="A51" s="1">
        <v>48.8</v>
      </c>
      <c r="B51" s="1">
        <v>0.872</v>
      </c>
      <c r="C51" s="1">
        <f t="shared" si="8"/>
        <v>0.8550373893607706</v>
      </c>
      <c r="D51" s="15">
        <f t="shared" si="9"/>
        <v>0.9024419060296295</v>
      </c>
      <c r="E51" s="1">
        <f t="shared" si="10"/>
        <v>53.52015545285562</v>
      </c>
    </row>
    <row r="52" spans="1:5" ht="15.75">
      <c r="A52" s="1">
        <v>51.3</v>
      </c>
      <c r="B52" s="1">
        <v>0.983</v>
      </c>
      <c r="C52" s="1">
        <f t="shared" si="8"/>
        <v>0.9646510498217123</v>
      </c>
      <c r="D52" s="15">
        <f t="shared" si="9"/>
        <v>0.9014368509617899</v>
      </c>
      <c r="E52" s="1">
        <f t="shared" si="10"/>
        <v>56.293505574200914</v>
      </c>
    </row>
    <row r="53" spans="1:5" ht="15.75">
      <c r="A53" s="1">
        <v>51.8</v>
      </c>
      <c r="B53" s="1">
        <v>0.974</v>
      </c>
      <c r="C53" s="1">
        <f t="shared" si="8"/>
        <v>0.9559722094210517</v>
      </c>
      <c r="D53" s="15">
        <f t="shared" si="9"/>
        <v>0.9012358399482221</v>
      </c>
      <c r="E53" s="1">
        <f t="shared" si="10"/>
        <v>56.84829931168557</v>
      </c>
    </row>
    <row r="54" spans="1:5" ht="15.75">
      <c r="A54" s="1">
        <v>54.3</v>
      </c>
      <c r="B54" s="1">
        <v>1.103</v>
      </c>
      <c r="C54" s="1">
        <f t="shared" si="8"/>
        <v>1.083451788017015</v>
      </c>
      <c r="D54" s="15">
        <f t="shared" si="9"/>
        <v>0.9002307848803826</v>
      </c>
      <c r="E54" s="1">
        <f t="shared" si="10"/>
        <v>59.62536497305616</v>
      </c>
    </row>
    <row r="55" spans="1:5" ht="15.75">
      <c r="A55" s="1">
        <v>54.8</v>
      </c>
      <c r="B55" s="1">
        <v>0.983</v>
      </c>
      <c r="C55" s="1">
        <f t="shared" si="8"/>
        <v>0.9657330984272787</v>
      </c>
      <c r="D55" s="15">
        <f t="shared" si="9"/>
        <v>0.9000297738668146</v>
      </c>
      <c r="E55" s="1">
        <f t="shared" si="10"/>
        <v>60.180902150289576</v>
      </c>
    </row>
    <row r="56" spans="1:5" ht="15.75">
      <c r="A56" s="1">
        <v>55.3</v>
      </c>
      <c r="B56" s="1">
        <v>1.095</v>
      </c>
      <c r="C56" s="1">
        <f t="shared" si="8"/>
        <v>1.075937951266994</v>
      </c>
      <c r="D56" s="15">
        <f t="shared" si="9"/>
        <v>0.8998287628532466</v>
      </c>
      <c r="E56" s="1">
        <f t="shared" si="10"/>
        <v>60.73656342790262</v>
      </c>
    </row>
    <row r="57" spans="1:5" ht="15.75">
      <c r="A57" s="1">
        <v>57.8</v>
      </c>
      <c r="B57" s="1">
        <v>1.011</v>
      </c>
      <c r="C57" s="1">
        <f t="shared" si="8"/>
        <v>0.994195152508533</v>
      </c>
      <c r="D57" s="15">
        <f t="shared" si="9"/>
        <v>0.8988237077854071</v>
      </c>
      <c r="E57" s="1">
        <f t="shared" si="10"/>
        <v>63.5179764884901</v>
      </c>
    </row>
    <row r="58" spans="1:5" ht="15.75">
      <c r="A58" s="1">
        <v>58.3</v>
      </c>
      <c r="B58" s="1">
        <v>0.971</v>
      </c>
      <c r="C58" s="1">
        <f t="shared" si="8"/>
        <v>0.9550127240782225</v>
      </c>
      <c r="D58" s="15">
        <f t="shared" si="9"/>
        <v>0.8986226967718393</v>
      </c>
      <c r="E58" s="1">
        <f t="shared" si="10"/>
        <v>64.07438353429049</v>
      </c>
    </row>
    <row r="59" spans="1:5" ht="15.75">
      <c r="A59" s="1">
        <v>60.8</v>
      </c>
      <c r="B59" s="1">
        <v>0.895</v>
      </c>
      <c r="C59" s="1">
        <f t="shared" si="8"/>
        <v>0.8809677465006079</v>
      </c>
      <c r="D59" s="15">
        <f t="shared" si="9"/>
        <v>0.8976176417039997</v>
      </c>
      <c r="E59" s="1">
        <f t="shared" si="10"/>
        <v>66.85953378518586</v>
      </c>
    </row>
    <row r="60" spans="1:5" ht="15.75">
      <c r="A60" s="1">
        <v>61.3</v>
      </c>
      <c r="B60" s="1">
        <v>0.917</v>
      </c>
      <c r="C60" s="1">
        <f t="shared" si="8"/>
        <v>0.9027670193622526</v>
      </c>
      <c r="D60" s="15">
        <f t="shared" si="9"/>
        <v>0.8974166306904318</v>
      </c>
      <c r="E60" s="1">
        <f t="shared" si="10"/>
        <v>67.41668860369566</v>
      </c>
    </row>
    <row r="61" spans="1:5" ht="15.75">
      <c r="A61" s="1">
        <v>63.8</v>
      </c>
      <c r="B61" s="1">
        <v>0.92</v>
      </c>
      <c r="C61" s="1">
        <f t="shared" si="8"/>
        <v>0.9064438132218944</v>
      </c>
      <c r="D61" s="15">
        <f t="shared" si="9"/>
        <v>0.8964115756225922</v>
      </c>
      <c r="E61" s="1">
        <f t="shared" si="10"/>
        <v>70.20558610121364</v>
      </c>
    </row>
    <row r="62" spans="1:5" ht="15.75">
      <c r="A62" s="1">
        <v>64.3</v>
      </c>
      <c r="B62" s="1">
        <v>0.926</v>
      </c>
      <c r="C62" s="1">
        <f t="shared" si="8"/>
        <v>0.9125010183362819</v>
      </c>
      <c r="D62" s="15">
        <f t="shared" si="9"/>
        <v>0.8962105646090244</v>
      </c>
      <c r="E62" s="1">
        <f t="shared" si="10"/>
        <v>70.76349070504759</v>
      </c>
    </row>
    <row r="63" spans="1:5" ht="15.75">
      <c r="A63" s="1">
        <v>64.8</v>
      </c>
      <c r="B63" s="1">
        <v>0.873</v>
      </c>
      <c r="C63" s="1">
        <f t="shared" si="8"/>
        <v>0.8604109189278142</v>
      </c>
      <c r="D63" s="15">
        <f t="shared" si="9"/>
        <v>0.8960095535954564</v>
      </c>
      <c r="E63" s="1">
        <f t="shared" si="10"/>
        <v>71.32152046934377</v>
      </c>
    </row>
    <row r="64" spans="1:5" ht="15.75">
      <c r="A64" s="1">
        <v>67.3</v>
      </c>
      <c r="B64" s="1">
        <v>0.916</v>
      </c>
      <c r="C64" s="1">
        <f t="shared" si="8"/>
        <v>0.9035110507459936</v>
      </c>
      <c r="D64" s="15">
        <f t="shared" si="9"/>
        <v>0.8950044985276169</v>
      </c>
      <c r="E64" s="1">
        <f t="shared" si="10"/>
        <v>74.11480251888965</v>
      </c>
    </row>
    <row r="65" spans="1:5" ht="15.75">
      <c r="A65" s="1">
        <v>67.8</v>
      </c>
      <c r="B65" s="1">
        <v>0.878</v>
      </c>
      <c r="C65" s="1">
        <f aca="true" t="shared" si="11" ref="C65:C80">B65*(1+($I$28+$I$29*A65)/(1282900)+($I$30+A65*$I$31-$I$32)/400)</f>
        <v>0.8661672182098422</v>
      </c>
      <c r="D65" s="15">
        <f aca="true" t="shared" si="12" ref="D65:D80">G$18+G$20*A65</f>
        <v>0.8948034875140489</v>
      </c>
      <c r="E65" s="1">
        <f t="shared" si="10"/>
        <v>74.673584426847</v>
      </c>
    </row>
    <row r="66" spans="1:5" ht="15.75">
      <c r="A66" s="1">
        <v>73.8</v>
      </c>
      <c r="B66" s="1">
        <v>0.817</v>
      </c>
      <c r="C66" s="1">
        <f t="shared" si="11"/>
        <v>0.8075310087071675</v>
      </c>
      <c r="D66" s="15">
        <f t="shared" si="12"/>
        <v>0.892391355351234</v>
      </c>
      <c r="E66" s="1">
        <f aca="true" t="shared" si="13" ref="E66:E81">E65+(A66-A65)/D66</f>
        <v>81.39709195974828</v>
      </c>
    </row>
    <row r="67" spans="1:5" ht="15.75">
      <c r="A67" s="1">
        <v>74.3</v>
      </c>
      <c r="B67" s="1">
        <v>0.9</v>
      </c>
      <c r="C67" s="1">
        <f t="shared" si="11"/>
        <v>0.8897105691247253</v>
      </c>
      <c r="D67" s="15">
        <f t="shared" si="12"/>
        <v>0.8921903443376662</v>
      </c>
      <c r="E67" s="1">
        <f t="shared" si="13"/>
        <v>81.95751048834285</v>
      </c>
    </row>
    <row r="68" spans="1:5" ht="15.75">
      <c r="A68" s="1">
        <v>76.8</v>
      </c>
      <c r="B68" s="1">
        <v>0.902</v>
      </c>
      <c r="C68" s="1">
        <f t="shared" si="11"/>
        <v>0.8923969086655364</v>
      </c>
      <c r="D68" s="15">
        <f t="shared" si="12"/>
        <v>0.8911852892698267</v>
      </c>
      <c r="E68" s="1">
        <f t="shared" si="13"/>
        <v>84.76276325687577</v>
      </c>
    </row>
    <row r="69" spans="1:5" ht="15.75">
      <c r="A69" s="1">
        <v>77.3</v>
      </c>
      <c r="B69" s="1">
        <v>0.735</v>
      </c>
      <c r="C69" s="1">
        <f t="shared" si="11"/>
        <v>0.7272904445629208</v>
      </c>
      <c r="D69" s="15">
        <f t="shared" si="12"/>
        <v>0.8909842782562587</v>
      </c>
      <c r="E69" s="1">
        <f t="shared" si="13"/>
        <v>85.32394038671082</v>
      </c>
    </row>
    <row r="70" spans="1:5" ht="15.75">
      <c r="A70" s="1">
        <v>79.8</v>
      </c>
      <c r="B70" s="1">
        <v>0.927</v>
      </c>
      <c r="C70" s="1">
        <f t="shared" si="11"/>
        <v>0.9180053812763571</v>
      </c>
      <c r="D70" s="15">
        <f t="shared" si="12"/>
        <v>0.8899792231884192</v>
      </c>
      <c r="E70" s="1">
        <f t="shared" si="13"/>
        <v>88.13299472737684</v>
      </c>
    </row>
    <row r="71" spans="1:5" ht="15.75">
      <c r="A71" s="1">
        <v>80.3</v>
      </c>
      <c r="B71" s="1">
        <v>0.682</v>
      </c>
      <c r="C71" s="1">
        <f t="shared" si="11"/>
        <v>0.6754898454426158</v>
      </c>
      <c r="D71" s="15">
        <f t="shared" si="12"/>
        <v>0.8897782121748513</v>
      </c>
      <c r="E71" s="1">
        <f t="shared" si="13"/>
        <v>88.6949325149721</v>
      </c>
    </row>
    <row r="72" spans="1:5" ht="15.75">
      <c r="A72" s="1">
        <v>83.3</v>
      </c>
      <c r="B72" s="1">
        <v>0.833</v>
      </c>
      <c r="C72" s="1">
        <f t="shared" si="11"/>
        <v>0.8258343913341607</v>
      </c>
      <c r="D72" s="15">
        <f t="shared" si="12"/>
        <v>0.8885721460934438</v>
      </c>
      <c r="E72" s="1">
        <f t="shared" si="13"/>
        <v>92.07113557646724</v>
      </c>
    </row>
    <row r="73" spans="1:5" ht="15.75">
      <c r="A73" s="1">
        <v>83.8</v>
      </c>
      <c r="B73" s="1">
        <v>0.772</v>
      </c>
      <c r="C73" s="1">
        <f t="shared" si="11"/>
        <v>0.7654805220554941</v>
      </c>
      <c r="D73" s="15">
        <f t="shared" si="12"/>
        <v>0.8883711350798759</v>
      </c>
      <c r="E73" s="1">
        <f t="shared" si="13"/>
        <v>92.63396340850282</v>
      </c>
    </row>
    <row r="74" spans="1:5" ht="15.75">
      <c r="A74" s="1">
        <v>86.3</v>
      </c>
      <c r="B74" s="1">
        <v>0.872</v>
      </c>
      <c r="C74" s="1">
        <f t="shared" si="11"/>
        <v>0.8653216472889849</v>
      </c>
      <c r="D74" s="15">
        <f t="shared" si="12"/>
        <v>0.8873660800120364</v>
      </c>
      <c r="E74" s="1">
        <f t="shared" si="13"/>
        <v>95.45128993958465</v>
      </c>
    </row>
    <row r="75" spans="1:5" ht="15.75">
      <c r="A75" s="1">
        <v>86.8</v>
      </c>
      <c r="B75" s="1">
        <v>0.827</v>
      </c>
      <c r="C75" s="1">
        <f t="shared" si="11"/>
        <v>0.820796334165228</v>
      </c>
      <c r="D75" s="15">
        <f t="shared" si="12"/>
        <v>0.8871650689984685</v>
      </c>
      <c r="E75" s="1">
        <f t="shared" si="13"/>
        <v>96.0148829139614</v>
      </c>
    </row>
    <row r="76" spans="1:5" ht="15.75">
      <c r="A76" s="1">
        <v>89.3</v>
      </c>
      <c r="B76" s="1">
        <v>0.912</v>
      </c>
      <c r="C76" s="1">
        <f t="shared" si="11"/>
        <v>0.9058757818646752</v>
      </c>
      <c r="D76" s="15">
        <f t="shared" si="12"/>
        <v>0.8861600139306289</v>
      </c>
      <c r="E76" s="1">
        <f t="shared" si="13"/>
        <v>98.83604383377211</v>
      </c>
    </row>
    <row r="77" spans="1:5" ht="15.75">
      <c r="A77" s="1">
        <v>89.8</v>
      </c>
      <c r="B77" s="1">
        <v>0.88</v>
      </c>
      <c r="C77" s="1">
        <f t="shared" si="11"/>
        <v>0.8742290481637736</v>
      </c>
      <c r="D77" s="15">
        <f t="shared" si="12"/>
        <v>0.885959002917061</v>
      </c>
      <c r="E77" s="1">
        <f t="shared" si="13"/>
        <v>99.40040403368398</v>
      </c>
    </row>
    <row r="78" spans="1:5" ht="15.75">
      <c r="A78" s="1">
        <v>92.8</v>
      </c>
      <c r="B78" s="1">
        <v>0.86</v>
      </c>
      <c r="C78" s="1">
        <f t="shared" si="11"/>
        <v>0.8551716246754886</v>
      </c>
      <c r="D78" s="15">
        <f t="shared" si="12"/>
        <v>0.8847529368356536</v>
      </c>
      <c r="E78" s="1">
        <f t="shared" si="13"/>
        <v>102.79118113664516</v>
      </c>
    </row>
    <row r="79" spans="1:5" ht="15.75">
      <c r="A79" s="1">
        <v>93.3</v>
      </c>
      <c r="B79" s="1">
        <v>0.869</v>
      </c>
      <c r="C79" s="1">
        <f t="shared" si="11"/>
        <v>0.8642577468503705</v>
      </c>
      <c r="D79" s="15">
        <f t="shared" si="12"/>
        <v>0.8845519258220856</v>
      </c>
      <c r="E79" s="1">
        <f t="shared" si="13"/>
        <v>103.35643907730852</v>
      </c>
    </row>
    <row r="80" spans="1:5" ht="15.75">
      <c r="A80" s="1">
        <v>95.8</v>
      </c>
      <c r="B80" s="1">
        <v>0.829</v>
      </c>
      <c r="C80" s="1">
        <f t="shared" si="11"/>
        <v>0.8251278404712526</v>
      </c>
      <c r="D80" s="15">
        <f t="shared" si="12"/>
        <v>0.8835468707542461</v>
      </c>
      <c r="E80" s="1">
        <f t="shared" si="13"/>
        <v>106.18594375074578</v>
      </c>
    </row>
    <row r="81" spans="1:5" ht="15.75">
      <c r="A81" s="1">
        <v>96.3</v>
      </c>
      <c r="B81" s="1">
        <v>0.86</v>
      </c>
      <c r="C81" s="1">
        <f aca="true" t="shared" si="14" ref="C81:C96">B81*(1+($I$28+$I$29*A81)/(1282900)+($I$30+A81*$I$31-$I$32)/400)</f>
        <v>0.8561182796101653</v>
      </c>
      <c r="D81" s="15">
        <f aca="true" t="shared" si="15" ref="D81:D96">G$18+G$20*A81</f>
        <v>0.8833458597406783</v>
      </c>
      <c r="E81" s="1">
        <f t="shared" si="13"/>
        <v>106.75197345981894</v>
      </c>
    </row>
    <row r="82" spans="1:5" ht="15.75">
      <c r="A82" s="1">
        <v>98.8</v>
      </c>
      <c r="B82" s="1">
        <v>0.832</v>
      </c>
      <c r="C82" s="1">
        <f t="shared" si="14"/>
        <v>0.8288988280694113</v>
      </c>
      <c r="D82" s="15">
        <f t="shared" si="15"/>
        <v>0.8823408046728387</v>
      </c>
      <c r="E82" s="1">
        <f aca="true" t="shared" si="16" ref="E82:E97">E81+(A82-A81)/D82</f>
        <v>109.58534576534998</v>
      </c>
    </row>
    <row r="83" spans="1:5" ht="15.75">
      <c r="A83" s="1">
        <v>99.3</v>
      </c>
      <c r="B83" s="1">
        <v>0.843</v>
      </c>
      <c r="C83" s="1">
        <f t="shared" si="14"/>
        <v>0.8399903901393986</v>
      </c>
      <c r="D83" s="15">
        <f t="shared" si="15"/>
        <v>0.8821397936592708</v>
      </c>
      <c r="E83" s="1">
        <f t="shared" si="16"/>
        <v>110.15214935316446</v>
      </c>
    </row>
    <row r="84" spans="1:5" ht="15.75">
      <c r="A84" s="1">
        <v>102.3</v>
      </c>
      <c r="B84" s="1">
        <v>0.851</v>
      </c>
      <c r="C84" s="1">
        <f t="shared" si="14"/>
        <v>0.8487647561180518</v>
      </c>
      <c r="D84" s="15">
        <f t="shared" si="15"/>
        <v>0.8809337275778633</v>
      </c>
      <c r="E84" s="1">
        <f t="shared" si="16"/>
        <v>113.55762686649402</v>
      </c>
    </row>
    <row r="85" spans="1:5" ht="15.75">
      <c r="A85" s="1">
        <v>102.8</v>
      </c>
      <c r="B85" s="1">
        <v>0.818</v>
      </c>
      <c r="C85" s="1">
        <f t="shared" si="14"/>
        <v>0.8159800660503583</v>
      </c>
      <c r="D85" s="15">
        <f t="shared" si="15"/>
        <v>0.8807327165642954</v>
      </c>
      <c r="E85" s="1">
        <f t="shared" si="16"/>
        <v>114.12533599163073</v>
      </c>
    </row>
    <row r="86" spans="1:5" ht="15.75">
      <c r="A86" s="1">
        <v>105.3</v>
      </c>
      <c r="B86" s="1">
        <v>0.851</v>
      </c>
      <c r="C86" s="1">
        <f t="shared" si="14"/>
        <v>0.8495676830443738</v>
      </c>
      <c r="D86" s="15">
        <f t="shared" si="15"/>
        <v>0.8797276614964559</v>
      </c>
      <c r="E86" s="1">
        <f t="shared" si="16"/>
        <v>116.967124546679</v>
      </c>
    </row>
    <row r="87" spans="1:5" ht="15.75">
      <c r="A87" s="1">
        <v>105.8</v>
      </c>
      <c r="B87" s="1">
        <v>0.817</v>
      </c>
      <c r="C87" s="1">
        <f t="shared" si="14"/>
        <v>0.8157533829969301</v>
      </c>
      <c r="D87" s="15">
        <f t="shared" si="15"/>
        <v>0.8795266504828879</v>
      </c>
      <c r="E87" s="1">
        <f t="shared" si="16"/>
        <v>117.53561215274016</v>
      </c>
    </row>
    <row r="88" spans="1:5" ht="15.75">
      <c r="A88" s="1">
        <v>108.3</v>
      </c>
      <c r="B88" s="1">
        <v>0.84</v>
      </c>
      <c r="C88" s="1">
        <f t="shared" si="14"/>
        <v>0.8393787454469853</v>
      </c>
      <c r="D88" s="15">
        <f t="shared" si="15"/>
        <v>0.8785215954150484</v>
      </c>
      <c r="E88" s="1">
        <f t="shared" si="16"/>
        <v>120.38130201744849</v>
      </c>
    </row>
    <row r="89" spans="1:5" ht="15.75">
      <c r="A89" s="1">
        <v>108.8</v>
      </c>
      <c r="B89" s="1">
        <v>0.835</v>
      </c>
      <c r="C89" s="1">
        <f t="shared" si="14"/>
        <v>0.8345137485187357</v>
      </c>
      <c r="D89" s="15">
        <f t="shared" si="15"/>
        <v>0.8783205844014805</v>
      </c>
      <c r="E89" s="1">
        <f t="shared" si="16"/>
        <v>120.95057024237654</v>
      </c>
    </row>
    <row r="90" spans="1:5" ht="15.75">
      <c r="A90" s="1">
        <v>111.8</v>
      </c>
      <c r="B90" s="1">
        <v>0.845</v>
      </c>
      <c r="C90" s="1">
        <f t="shared" si="14"/>
        <v>0.8453051910146147</v>
      </c>
      <c r="D90" s="15">
        <f t="shared" si="15"/>
        <v>0.877114518320073</v>
      </c>
      <c r="E90" s="1">
        <f t="shared" si="16"/>
        <v>124.3708761857166</v>
      </c>
    </row>
    <row r="91" spans="1:5" ht="15.75">
      <c r="A91" s="1">
        <v>112.3</v>
      </c>
      <c r="B91" s="1">
        <v>0.773</v>
      </c>
      <c r="C91" s="1">
        <f t="shared" si="14"/>
        <v>0.773400742098798</v>
      </c>
      <c r="D91" s="15">
        <f t="shared" si="15"/>
        <v>0.8769135073065051</v>
      </c>
      <c r="E91" s="1">
        <f t="shared" si="16"/>
        <v>124.94105784654627</v>
      </c>
    </row>
    <row r="92" spans="1:5" ht="15.75">
      <c r="A92" s="1">
        <v>114.8</v>
      </c>
      <c r="B92" s="1">
        <v>0.804</v>
      </c>
      <c r="C92" s="1">
        <f t="shared" si="14"/>
        <v>0.8050489648908254</v>
      </c>
      <c r="D92" s="15">
        <f t="shared" si="15"/>
        <v>0.8759084522386656</v>
      </c>
      <c r="E92" s="1">
        <f t="shared" si="16"/>
        <v>127.79523740562057</v>
      </c>
    </row>
    <row r="93" spans="1:5" ht="15.75">
      <c r="A93" s="1">
        <v>115.3</v>
      </c>
      <c r="B93" s="1">
        <v>0.852</v>
      </c>
      <c r="C93" s="1">
        <f t="shared" si="14"/>
        <v>0.8532455680664642</v>
      </c>
      <c r="D93" s="15">
        <f t="shared" si="15"/>
        <v>0.8757074412250977</v>
      </c>
      <c r="E93" s="1">
        <f t="shared" si="16"/>
        <v>128.3662043478456</v>
      </c>
    </row>
    <row r="94" spans="1:5" ht="15.75">
      <c r="A94" s="1">
        <v>117.8</v>
      </c>
      <c r="B94" s="1">
        <v>0.951</v>
      </c>
      <c r="C94" s="1">
        <f t="shared" si="14"/>
        <v>0.9531380311642191</v>
      </c>
      <c r="D94" s="15">
        <f t="shared" si="15"/>
        <v>0.8747023861572581</v>
      </c>
      <c r="E94" s="1">
        <f t="shared" si="16"/>
        <v>131.2243193359423</v>
      </c>
    </row>
    <row r="95" spans="1:5" ht="15.75">
      <c r="A95" s="1">
        <v>118.3</v>
      </c>
      <c r="B95" s="1">
        <v>0.863</v>
      </c>
      <c r="C95" s="1">
        <f t="shared" si="14"/>
        <v>0.8650758983894598</v>
      </c>
      <c r="D95" s="15">
        <f t="shared" si="15"/>
        <v>0.8745013751436902</v>
      </c>
      <c r="E95" s="1">
        <f t="shared" si="16"/>
        <v>131.7960737255999</v>
      </c>
    </row>
    <row r="96" spans="1:5" ht="15.75">
      <c r="A96" s="1">
        <v>119.3</v>
      </c>
      <c r="B96" s="1">
        <v>0.997</v>
      </c>
      <c r="C96" s="1">
        <f t="shared" si="14"/>
        <v>0.9997117877098806</v>
      </c>
      <c r="D96" s="15">
        <f t="shared" si="15"/>
        <v>0.8740993531165544</v>
      </c>
      <c r="E96" s="1">
        <f t="shared" si="16"/>
        <v>132.94010843565266</v>
      </c>
    </row>
    <row r="97" spans="1:5" ht="15.75">
      <c r="A97" s="1">
        <v>119.8</v>
      </c>
      <c r="B97" s="1">
        <v>1.007</v>
      </c>
      <c r="C97" s="1">
        <f aca="true" t="shared" si="17" ref="C97:C112">B97*(1+($I$28+$I$29*A97)/(1282900)+($I$30+A97*$I$31-$I$32)/400)</f>
        <v>1.0098973395972364</v>
      </c>
      <c r="D97" s="15">
        <f aca="true" t="shared" si="18" ref="D97:D112">G$18+G$20*A97</f>
        <v>0.8738983421029866</v>
      </c>
      <c r="E97" s="1">
        <f t="shared" si="16"/>
        <v>133.512257364093</v>
      </c>
    </row>
    <row r="98" spans="1:5" ht="15.75">
      <c r="A98" s="1">
        <v>121.3</v>
      </c>
      <c r="B98" s="1">
        <v>0.87</v>
      </c>
      <c r="C98" s="1">
        <f t="shared" si="17"/>
        <v>0.8729135901136774</v>
      </c>
      <c r="D98" s="15">
        <f t="shared" si="18"/>
        <v>0.8732953090622828</v>
      </c>
      <c r="E98" s="1">
        <f aca="true" t="shared" si="19" ref="E98:E113">E97+(A98-A97)/D98</f>
        <v>135.2298894003977</v>
      </c>
    </row>
    <row r="99" spans="1:5" ht="15.75">
      <c r="A99" s="1">
        <v>121.8</v>
      </c>
      <c r="B99" s="1">
        <v>0.929</v>
      </c>
      <c r="C99" s="1">
        <f t="shared" si="17"/>
        <v>0.9322572651918517</v>
      </c>
      <c r="D99" s="15">
        <f t="shared" si="18"/>
        <v>0.8730942980487149</v>
      </c>
      <c r="E99" s="1">
        <f t="shared" si="19"/>
        <v>135.80256522833227</v>
      </c>
    </row>
    <row r="100" spans="1:5" ht="15.75">
      <c r="A100" s="1">
        <v>124.3</v>
      </c>
      <c r="B100" s="1">
        <v>0.905</v>
      </c>
      <c r="C100" s="1">
        <f t="shared" si="17"/>
        <v>0.9088846799700676</v>
      </c>
      <c r="D100" s="15">
        <f t="shared" si="18"/>
        <v>0.8720892429808753</v>
      </c>
      <c r="E100" s="1">
        <f t="shared" si="19"/>
        <v>138.66924432123656</v>
      </c>
    </row>
    <row r="101" spans="1:5" ht="15.75">
      <c r="A101" s="1">
        <v>124.8</v>
      </c>
      <c r="B101" s="1">
        <v>0.896</v>
      </c>
      <c r="C101" s="1">
        <f t="shared" si="17"/>
        <v>0.8999869452722192</v>
      </c>
      <c r="D101" s="15">
        <f t="shared" si="18"/>
        <v>0.8718882319673075</v>
      </c>
      <c r="E101" s="1">
        <f t="shared" si="19"/>
        <v>139.24271232053712</v>
      </c>
    </row>
    <row r="102" spans="1:5" ht="15.75">
      <c r="A102" s="1">
        <v>127.3</v>
      </c>
      <c r="B102" s="1">
        <v>0.996</v>
      </c>
      <c r="C102" s="1">
        <f t="shared" si="17"/>
        <v>1.0012150300611662</v>
      </c>
      <c r="D102" s="15">
        <f t="shared" si="18"/>
        <v>0.8708831768994679</v>
      </c>
      <c r="E102" s="1">
        <f t="shared" si="19"/>
        <v>142.11336141138366</v>
      </c>
    </row>
    <row r="103" spans="1:5" ht="15.75">
      <c r="A103" s="1">
        <v>127.8</v>
      </c>
      <c r="B103" s="1">
        <v>0.833</v>
      </c>
      <c r="C103" s="1">
        <f t="shared" si="17"/>
        <v>0.8374925569308582</v>
      </c>
      <c r="D103" s="15">
        <f t="shared" si="18"/>
        <v>0.8706821658859</v>
      </c>
      <c r="E103" s="1">
        <f t="shared" si="19"/>
        <v>142.6876237766766</v>
      </c>
    </row>
    <row r="104" spans="1:5" ht="15.75">
      <c r="A104" s="1">
        <v>128.8</v>
      </c>
      <c r="B104" s="1">
        <v>0.922</v>
      </c>
      <c r="C104" s="1">
        <f t="shared" si="17"/>
        <v>0.9272625260530193</v>
      </c>
      <c r="D104" s="15">
        <f t="shared" si="18"/>
        <v>0.8702801438587642</v>
      </c>
      <c r="E104" s="1">
        <f t="shared" si="19"/>
        <v>143.8366790631342</v>
      </c>
    </row>
    <row r="105" spans="1:5" ht="15.75">
      <c r="A105" s="1">
        <v>129.3</v>
      </c>
      <c r="B105" s="1">
        <v>0.874</v>
      </c>
      <c r="C105" s="1">
        <f t="shared" si="17"/>
        <v>0.8791259930077867</v>
      </c>
      <c r="D105" s="15">
        <f t="shared" si="18"/>
        <v>0.8700791328451962</v>
      </c>
      <c r="E105" s="1">
        <f t="shared" si="19"/>
        <v>144.41133943726015</v>
      </c>
    </row>
    <row r="106" spans="1:5" ht="15.75">
      <c r="A106" s="1">
        <v>130.8</v>
      </c>
      <c r="B106" s="1">
        <v>0.803</v>
      </c>
      <c r="C106" s="1">
        <f t="shared" si="17"/>
        <v>0.808088398613682</v>
      </c>
      <c r="D106" s="15">
        <f t="shared" si="18"/>
        <v>0.8694760998044925</v>
      </c>
      <c r="E106" s="1">
        <f t="shared" si="19"/>
        <v>146.1365162423929</v>
      </c>
    </row>
    <row r="107" spans="1:5" ht="15.75">
      <c r="A107" s="1">
        <v>131.3</v>
      </c>
      <c r="B107" s="1">
        <v>0.912</v>
      </c>
      <c r="C107" s="1">
        <f t="shared" si="17"/>
        <v>0.9179225162892107</v>
      </c>
      <c r="D107" s="15">
        <f t="shared" si="18"/>
        <v>0.8692750887909246</v>
      </c>
      <c r="E107" s="1">
        <f t="shared" si="19"/>
        <v>146.71170815396079</v>
      </c>
    </row>
    <row r="108" spans="1:5" ht="15.75">
      <c r="A108" s="1">
        <v>133.8</v>
      </c>
      <c r="B108" s="1">
        <v>0.792</v>
      </c>
      <c r="C108" s="1">
        <f t="shared" si="17"/>
        <v>0.7977659543652068</v>
      </c>
      <c r="D108" s="15">
        <f t="shared" si="18"/>
        <v>0.8682700337230851</v>
      </c>
      <c r="E108" s="1">
        <f t="shared" si="19"/>
        <v>149.59099674265036</v>
      </c>
    </row>
    <row r="109" spans="1:5" ht="15.75">
      <c r="A109" s="1">
        <v>134.3</v>
      </c>
      <c r="B109" s="1">
        <v>0.793</v>
      </c>
      <c r="C109" s="1">
        <f t="shared" si="17"/>
        <v>0.7988979351692885</v>
      </c>
      <c r="D109" s="15">
        <f t="shared" si="18"/>
        <v>0.8680690227095171</v>
      </c>
      <c r="E109" s="1">
        <f t="shared" si="19"/>
        <v>150.16698780663205</v>
      </c>
    </row>
    <row r="110" spans="1:5" ht="15.75">
      <c r="A110" s="1">
        <v>136.8</v>
      </c>
      <c r="B110" s="1">
        <v>0.85</v>
      </c>
      <c r="C110" s="1">
        <f t="shared" si="17"/>
        <v>0.856990192015443</v>
      </c>
      <c r="D110" s="15">
        <f t="shared" si="18"/>
        <v>0.8670639676416776</v>
      </c>
      <c r="E110" s="1">
        <f t="shared" si="19"/>
        <v>153.05028141967392</v>
      </c>
    </row>
    <row r="111" spans="1:5" ht="15.75">
      <c r="A111" s="1">
        <v>137.3</v>
      </c>
      <c r="B111" s="1">
        <v>0.807</v>
      </c>
      <c r="C111" s="1">
        <f t="shared" si="17"/>
        <v>0.8137634726187896</v>
      </c>
      <c r="D111" s="15">
        <f t="shared" si="18"/>
        <v>0.8668629566281097</v>
      </c>
      <c r="E111" s="1">
        <f t="shared" si="19"/>
        <v>153.62707385979027</v>
      </c>
    </row>
    <row r="112" spans="1:5" ht="15.75">
      <c r="A112" s="1">
        <v>138.3</v>
      </c>
      <c r="B112" s="1">
        <v>0.834</v>
      </c>
      <c r="C112" s="1">
        <f t="shared" si="17"/>
        <v>0.8412520555594433</v>
      </c>
      <c r="D112" s="15">
        <f t="shared" si="18"/>
        <v>0.866460934600974</v>
      </c>
      <c r="E112" s="1">
        <f t="shared" si="19"/>
        <v>154.78119398230973</v>
      </c>
    </row>
    <row r="113" spans="1:5" ht="15.75">
      <c r="A113" s="1">
        <v>138.8</v>
      </c>
      <c r="B113" s="1">
        <v>0.803</v>
      </c>
      <c r="C113" s="1">
        <f aca="true" t="shared" si="20" ref="C113:C128">B113*(1+($I$28+$I$29*A113)/(1282900)+($I$30+A113*$I$31-$I$32)/400)</f>
        <v>0.8101087678164601</v>
      </c>
      <c r="D113" s="15">
        <f aca="true" t="shared" si="21" ref="D113:D128">G$18+G$20*A113</f>
        <v>0.866259923587406</v>
      </c>
      <c r="E113" s="1">
        <f t="shared" si="19"/>
        <v>155.35838794729125</v>
      </c>
    </row>
    <row r="114" spans="1:5" ht="15.75">
      <c r="A114" s="1">
        <v>140.3</v>
      </c>
      <c r="B114" s="1">
        <v>0.786</v>
      </c>
      <c r="C114" s="1">
        <f t="shared" si="20"/>
        <v>0.7933290702552892</v>
      </c>
      <c r="D114" s="15">
        <f t="shared" si="21"/>
        <v>0.8656568905467023</v>
      </c>
      <c r="E114" s="1">
        <f aca="true" t="shared" si="22" ref="E114:E129">E113+(A114-A113)/D114</f>
        <v>157.09117609509042</v>
      </c>
    </row>
    <row r="115" spans="1:5" ht="15.75">
      <c r="A115" s="1">
        <v>140.8</v>
      </c>
      <c r="B115" s="1">
        <v>0.746</v>
      </c>
      <c r="C115" s="1">
        <f t="shared" si="20"/>
        <v>0.7530733993118274</v>
      </c>
      <c r="D115" s="15">
        <f t="shared" si="21"/>
        <v>0.8654558795331344</v>
      </c>
      <c r="E115" s="1">
        <f t="shared" si="22"/>
        <v>157.66890629696937</v>
      </c>
    </row>
    <row r="116" spans="1:5" ht="15.75">
      <c r="A116" s="1">
        <v>141.8</v>
      </c>
      <c r="B116" s="1">
        <v>0.798</v>
      </c>
      <c r="C116" s="1">
        <f t="shared" si="20"/>
        <v>0.8058174249084266</v>
      </c>
      <c r="D116" s="15">
        <f t="shared" si="21"/>
        <v>0.8650538575059985</v>
      </c>
      <c r="E116" s="1">
        <f t="shared" si="22"/>
        <v>158.82490368525114</v>
      </c>
    </row>
    <row r="117" spans="1:5" ht="15.75">
      <c r="A117" s="1">
        <v>142.3</v>
      </c>
      <c r="B117" s="1">
        <v>0.737</v>
      </c>
      <c r="C117" s="1">
        <f t="shared" si="20"/>
        <v>0.7443357467939626</v>
      </c>
      <c r="D117" s="15">
        <f t="shared" si="21"/>
        <v>0.8648528464924307</v>
      </c>
      <c r="E117" s="1">
        <f t="shared" si="22"/>
        <v>159.40303671912835</v>
      </c>
    </row>
    <row r="118" spans="1:5" ht="15.75">
      <c r="A118" s="1">
        <v>143.3</v>
      </c>
      <c r="B118" s="1">
        <v>0.817</v>
      </c>
      <c r="C118" s="1">
        <f t="shared" si="20"/>
        <v>0.8253889778677456</v>
      </c>
      <c r="D118" s="15">
        <f t="shared" si="21"/>
        <v>0.8644508244652949</v>
      </c>
      <c r="E118" s="1">
        <f t="shared" si="22"/>
        <v>160.55984052068473</v>
      </c>
    </row>
    <row r="119" spans="1:5" ht="15.75">
      <c r="A119" s="1">
        <v>143.8</v>
      </c>
      <c r="B119" s="1">
        <v>0.757</v>
      </c>
      <c r="C119" s="1">
        <f t="shared" si="20"/>
        <v>0.764891935761052</v>
      </c>
      <c r="D119" s="15">
        <f t="shared" si="21"/>
        <v>0.8642498134517269</v>
      </c>
      <c r="E119" s="1">
        <f t="shared" si="22"/>
        <v>161.13837694871478</v>
      </c>
    </row>
    <row r="120" spans="1:5" ht="15.75">
      <c r="A120" s="1">
        <v>144.8</v>
      </c>
      <c r="B120" s="1">
        <v>0.821</v>
      </c>
      <c r="C120" s="1">
        <f t="shared" si="20"/>
        <v>0.829817360789445</v>
      </c>
      <c r="D120" s="15">
        <f t="shared" si="21"/>
        <v>0.8638477914245911</v>
      </c>
      <c r="E120" s="1">
        <f t="shared" si="22"/>
        <v>162.29598828942432</v>
      </c>
    </row>
    <row r="121" spans="1:5" ht="15.75">
      <c r="A121" s="1">
        <v>145.3</v>
      </c>
      <c r="B121" s="1">
        <v>0.783</v>
      </c>
      <c r="C121" s="1">
        <f t="shared" si="20"/>
        <v>0.7915323771263771</v>
      </c>
      <c r="D121" s="15">
        <f t="shared" si="21"/>
        <v>0.8636467804110232</v>
      </c>
      <c r="E121" s="1">
        <f t="shared" si="22"/>
        <v>162.87492867493938</v>
      </c>
    </row>
    <row r="122" spans="1:5" ht="15.75">
      <c r="A122" s="1">
        <v>146.3</v>
      </c>
      <c r="B122" s="1">
        <v>0.789</v>
      </c>
      <c r="C122" s="1">
        <f t="shared" si="20"/>
        <v>0.7978459024307187</v>
      </c>
      <c r="D122" s="15">
        <f t="shared" si="21"/>
        <v>0.8632447583838874</v>
      </c>
      <c r="E122" s="1">
        <f t="shared" si="22"/>
        <v>164.03334868304015</v>
      </c>
    </row>
    <row r="123" spans="1:5" ht="15.75">
      <c r="A123" s="1">
        <v>146.8</v>
      </c>
      <c r="B123" s="1">
        <v>0.7</v>
      </c>
      <c r="C123" s="1">
        <f t="shared" si="20"/>
        <v>0.7079581518224991</v>
      </c>
      <c r="D123" s="15">
        <f t="shared" si="21"/>
        <v>0.8630437473703194</v>
      </c>
      <c r="E123" s="1">
        <f t="shared" si="22"/>
        <v>164.61269359055322</v>
      </c>
    </row>
    <row r="124" spans="1:5" ht="15.75">
      <c r="A124" s="1">
        <v>147.8</v>
      </c>
      <c r="B124" s="1">
        <v>0.771</v>
      </c>
      <c r="C124" s="1">
        <f t="shared" si="20"/>
        <v>0.7800078178377965</v>
      </c>
      <c r="D124" s="15">
        <f t="shared" si="21"/>
        <v>0.8626417253431836</v>
      </c>
      <c r="E124" s="1">
        <f t="shared" si="22"/>
        <v>165.77192339664933</v>
      </c>
    </row>
    <row r="125" spans="1:5" ht="15.75">
      <c r="A125" s="1">
        <v>148.3</v>
      </c>
      <c r="B125" s="1">
        <v>0.762</v>
      </c>
      <c r="C125" s="1">
        <f t="shared" si="20"/>
        <v>0.7710224939707431</v>
      </c>
      <c r="D125" s="15">
        <f t="shared" si="21"/>
        <v>0.8624407143296158</v>
      </c>
      <c r="E125" s="1">
        <f t="shared" si="22"/>
        <v>166.3516733918576</v>
      </c>
    </row>
    <row r="126" spans="1:5" ht="15.75">
      <c r="A126" s="1">
        <v>268.9</v>
      </c>
      <c r="B126" s="1">
        <v>0.776</v>
      </c>
      <c r="C126" s="1">
        <f t="shared" si="20"/>
        <v>0.8146212416611128</v>
      </c>
      <c r="D126" s="15">
        <f t="shared" si="21"/>
        <v>0.8139568578570363</v>
      </c>
      <c r="E126" s="1">
        <f t="shared" si="22"/>
        <v>314.51677432547757</v>
      </c>
    </row>
    <row r="127" spans="1:5" ht="15.75">
      <c r="A127" s="1">
        <v>269.34</v>
      </c>
      <c r="B127" s="1">
        <v>0.853</v>
      </c>
      <c r="C127" s="1">
        <f t="shared" si="20"/>
        <v>0.8955715434211994</v>
      </c>
      <c r="D127" s="15">
        <f t="shared" si="21"/>
        <v>0.8137799681650965</v>
      </c>
      <c r="E127" s="1">
        <f t="shared" si="22"/>
        <v>315.05746101870267</v>
      </c>
    </row>
    <row r="128" spans="1:5" ht="15.75">
      <c r="A128" s="1">
        <v>271.9</v>
      </c>
      <c r="B128" s="1">
        <v>0.774</v>
      </c>
      <c r="C128" s="1">
        <f t="shared" si="20"/>
        <v>0.8132519790423743</v>
      </c>
      <c r="D128" s="15">
        <f t="shared" si="21"/>
        <v>0.8127507917756288</v>
      </c>
      <c r="E128" s="1">
        <f t="shared" si="22"/>
        <v>318.20725801171096</v>
      </c>
    </row>
    <row r="129" spans="1:5" ht="15.75">
      <c r="A129" s="1">
        <v>272.4</v>
      </c>
      <c r="B129" s="1">
        <v>0.766</v>
      </c>
      <c r="C129" s="1">
        <f aca="true" t="shared" si="23" ref="C129:C137">B129*(1+($I$28+$I$29*A129)/(1282900)+($I$30+A129*$I$31-$I$32)/400)</f>
        <v>0.8049667285967473</v>
      </c>
      <c r="D129" s="15">
        <f aca="true" t="shared" si="24" ref="D129:D137">G$18+G$20*A129</f>
        <v>0.8125497807620609</v>
      </c>
      <c r="E129" s="1">
        <f t="shared" si="22"/>
        <v>318.8226049256331</v>
      </c>
    </row>
    <row r="130" spans="1:5" ht="15.75">
      <c r="A130" s="1">
        <v>279.11</v>
      </c>
      <c r="B130" s="1">
        <v>0.79</v>
      </c>
      <c r="C130" s="1">
        <f t="shared" si="23"/>
        <v>0.8318547688114977</v>
      </c>
      <c r="D130" s="15">
        <f t="shared" si="24"/>
        <v>0.8098522129599796</v>
      </c>
      <c r="E130" s="1">
        <f aca="true" t="shared" si="25" ref="E130:E137">E129+(A130-A129)/D130</f>
        <v>327.1080672515002</v>
      </c>
    </row>
    <row r="131" spans="1:5" ht="15.75">
      <c r="A131" s="1">
        <v>281.75</v>
      </c>
      <c r="B131" s="1">
        <v>0.767</v>
      </c>
      <c r="C131" s="1">
        <f t="shared" si="23"/>
        <v>0.8082730436943947</v>
      </c>
      <c r="D131" s="15">
        <f t="shared" si="24"/>
        <v>0.808790874808341</v>
      </c>
      <c r="E131" s="1">
        <f t="shared" si="25"/>
        <v>330.3721990341759</v>
      </c>
    </row>
    <row r="132" spans="1:5" ht="15.75">
      <c r="A132" s="1">
        <v>288.1</v>
      </c>
      <c r="B132" s="1">
        <v>0.788</v>
      </c>
      <c r="C132" s="1">
        <f t="shared" si="23"/>
        <v>0.8319767864930105</v>
      </c>
      <c r="D132" s="15">
        <f t="shared" si="24"/>
        <v>0.8062380349360285</v>
      </c>
      <c r="E132" s="1">
        <f t="shared" si="25"/>
        <v>338.2482849106055</v>
      </c>
    </row>
    <row r="133" spans="1:5" ht="15.75">
      <c r="A133" s="1">
        <v>288.5</v>
      </c>
      <c r="B133" s="1">
        <v>0.741</v>
      </c>
      <c r="C133" s="1">
        <f t="shared" si="23"/>
        <v>0.7824470243510271</v>
      </c>
      <c r="D133" s="15">
        <f t="shared" si="24"/>
        <v>0.8060772261251743</v>
      </c>
      <c r="E133" s="1">
        <f t="shared" si="25"/>
        <v>338.74451528039623</v>
      </c>
    </row>
    <row r="134" spans="1:5" ht="15.75">
      <c r="A134" s="1">
        <v>291</v>
      </c>
      <c r="B134" s="1">
        <v>0.83</v>
      </c>
      <c r="C134" s="1">
        <f t="shared" si="23"/>
        <v>0.8770777363342867</v>
      </c>
      <c r="D134" s="15">
        <f t="shared" si="24"/>
        <v>0.8050721710573348</v>
      </c>
      <c r="E134" s="1">
        <f t="shared" si="25"/>
        <v>341.8498269404883</v>
      </c>
    </row>
    <row r="135" spans="1:5" ht="15.75">
      <c r="A135" s="1">
        <v>291.33</v>
      </c>
      <c r="B135" s="1">
        <v>0.831</v>
      </c>
      <c r="C135" s="1">
        <f t="shared" si="23"/>
        <v>0.8782207027386567</v>
      </c>
      <c r="D135" s="15">
        <f t="shared" si="24"/>
        <v>0.8049395037883799</v>
      </c>
      <c r="E135" s="1">
        <f t="shared" si="25"/>
        <v>342.25979563806976</v>
      </c>
    </row>
    <row r="136" spans="1:5" ht="15.75">
      <c r="A136" s="1">
        <v>297</v>
      </c>
      <c r="B136" s="1">
        <v>0.973</v>
      </c>
      <c r="C136" s="1">
        <f t="shared" si="23"/>
        <v>1.0300247900918578</v>
      </c>
      <c r="D136" s="15">
        <f t="shared" si="24"/>
        <v>0.8026600388945198</v>
      </c>
      <c r="E136" s="1">
        <f t="shared" si="25"/>
        <v>349.32380745533817</v>
      </c>
    </row>
    <row r="137" spans="1:5" ht="15.75">
      <c r="A137" s="1">
        <v>297.5</v>
      </c>
      <c r="B137" s="1">
        <v>0.948</v>
      </c>
      <c r="C137" s="1">
        <f t="shared" si="23"/>
        <v>1.0037086850547838</v>
      </c>
      <c r="D137" s="15">
        <f t="shared" si="24"/>
        <v>0.8024590278809519</v>
      </c>
      <c r="E137" s="1">
        <f t="shared" si="25"/>
        <v>349.9468922268066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0.2</v>
      </c>
      <c r="C3" s="1">
        <v>0</v>
      </c>
      <c r="E3" s="2"/>
      <c r="F3" s="4">
        <f>1000*1/SLOPE(C3:C9,B3:B9)</f>
        <v>110.24485205247392</v>
      </c>
      <c r="G3" s="1">
        <f>INTERCEPT(B4:B8,A4:A8)</f>
        <v>-0.19272638403300846</v>
      </c>
    </row>
    <row r="4" spans="1:9" ht="15.75">
      <c r="A4" s="1">
        <v>29.3</v>
      </c>
      <c r="B4" s="1">
        <v>3.18</v>
      </c>
      <c r="C4" s="1">
        <f>LN($G$18+$G$20*A4)/$G$20-LN($G$18)/$G$20</f>
        <v>35.906351151119225</v>
      </c>
      <c r="E4" s="5">
        <f>1000*1/SLOPE(C3:C4,B3:B4)</f>
        <v>82.99367394525997</v>
      </c>
      <c r="F4" s="5" t="s">
        <v>7</v>
      </c>
      <c r="I4" s="6">
        <f>SLOPE(E4:E9,A4:A9)*1000</f>
        <v>54.31710617137321</v>
      </c>
    </row>
    <row r="5" spans="1:9" ht="15.75">
      <c r="A5" s="1">
        <v>57.8</v>
      </c>
      <c r="B5" s="1">
        <v>7.93</v>
      </c>
      <c r="C5" s="1">
        <f>LN($G$18+$G$20*A5)/$G$20-LN($G$18)/$G$20</f>
        <v>70.56118472975459</v>
      </c>
      <c r="E5" s="5">
        <f>1000*1/SLOPE(C4:C5,B4:B5)</f>
        <v>137.06601675699193</v>
      </c>
      <c r="F5" s="7">
        <f>CORREL(C3:C9,B3:B9)</f>
        <v>0.9989377995725387</v>
      </c>
      <c r="I5" s="6"/>
    </row>
    <row r="6" spans="1:5" ht="15.75">
      <c r="A6" s="1">
        <v>86.3</v>
      </c>
      <c r="B6" s="1">
        <v>11.83</v>
      </c>
      <c r="C6" s="1">
        <f>LN($G$18+$G$20*A6)/$G$20-LN($G$18)/$G$20</f>
        <v>104.95273269765016</v>
      </c>
      <c r="E6" s="5">
        <f>1000*1/SLOPE(C5:C6,B5:B6)</f>
        <v>113.39995523436876</v>
      </c>
    </row>
    <row r="7" spans="1:6" ht="15.75">
      <c r="A7" s="1">
        <v>143.5</v>
      </c>
      <c r="B7" s="1">
        <v>18.85</v>
      </c>
      <c r="C7" s="1">
        <f>LN($G$18+$G$20*A7)/$G$20-LN($G$18)/$G$20</f>
        <v>173.19860269746607</v>
      </c>
      <c r="E7" s="5">
        <f>1000*1/SLOPE(C6:C7,B6:B7)</f>
        <v>102.86336740991015</v>
      </c>
      <c r="F7" s="8"/>
    </row>
    <row r="8" spans="1:6" ht="15.75">
      <c r="A8" s="1">
        <v>163.4</v>
      </c>
      <c r="B8" s="1">
        <v>21.54</v>
      </c>
      <c r="C8" s="1">
        <f>LN($G$18+$G$20*A8)/$G$20-LN($G$18)/$G$20</f>
        <v>196.70228354490416</v>
      </c>
      <c r="E8" s="5">
        <f>1000*1/SLOPE(C7:C8,B7:B8)</f>
        <v>114.45015857136359</v>
      </c>
      <c r="F8" s="4" t="s">
        <v>8</v>
      </c>
    </row>
    <row r="9" spans="5:6" ht="15.75">
      <c r="E9" s="2"/>
      <c r="F9" s="4">
        <f>1000*SLOPE(B3:B9,A3:A9)</f>
        <v>132.32716707461375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0.9988877479005562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5">
        <f>G$18+G$20*A16</f>
        <v>0.8127796171717904</v>
      </c>
      <c r="E16" s="1">
        <v>0</v>
      </c>
    </row>
    <row r="17" spans="1:7" ht="15.75">
      <c r="A17" s="1">
        <v>1</v>
      </c>
      <c r="B17" s="1">
        <v>0.679</v>
      </c>
      <c r="C17" s="1">
        <f aca="true" t="shared" si="0" ref="C17:C32">B17*(1+($I$28+$I$29*A17)/(1282900)+($I$30+A17*$I$31-$I$32)/400)</f>
        <v>0.6558549897748706</v>
      </c>
      <c r="D17" s="15">
        <f aca="true" t="shared" si="1" ref="D17:D32">G$18+G$20*A17</f>
        <v>0.8130005241718692</v>
      </c>
      <c r="E17" s="1">
        <f>E16+(A17-A16)/D17</f>
        <v>1.230011507088031</v>
      </c>
      <c r="G17" s="2" t="s">
        <v>14</v>
      </c>
    </row>
    <row r="18" spans="1:7" ht="15.75">
      <c r="A18" s="1">
        <v>2.5</v>
      </c>
      <c r="B18" s="1">
        <v>0.871</v>
      </c>
      <c r="C18" s="1">
        <f t="shared" si="0"/>
        <v>0.841744350247581</v>
      </c>
      <c r="D18" s="15">
        <f t="shared" si="1"/>
        <v>0.8133318846719876</v>
      </c>
      <c r="E18" s="1">
        <f aca="true" t="shared" si="2" ref="E18:E33">E17+(A18-A17)/D18</f>
        <v>3.0742770870670357</v>
      </c>
      <c r="G18" s="1">
        <f>INTERCEPT(C16:C1000,A16:A1000)</f>
        <v>0.8127796171717904</v>
      </c>
    </row>
    <row r="19" spans="1:7" ht="15.75">
      <c r="A19" s="1">
        <v>4</v>
      </c>
      <c r="B19" s="1">
        <v>0.756</v>
      </c>
      <c r="C19" s="1">
        <f t="shared" si="0"/>
        <v>0.7309837750963899</v>
      </c>
      <c r="D19" s="15">
        <f t="shared" si="1"/>
        <v>0.8136632451721059</v>
      </c>
      <c r="E19" s="1">
        <f t="shared" si="2"/>
        <v>4.917791598629766</v>
      </c>
      <c r="G19" s="2" t="s">
        <v>15</v>
      </c>
    </row>
    <row r="20" spans="1:7" ht="15.75">
      <c r="A20" s="1">
        <v>5.5</v>
      </c>
      <c r="B20" s="1">
        <v>0.826</v>
      </c>
      <c r="C20" s="1">
        <f t="shared" si="0"/>
        <v>0.7990790797808746</v>
      </c>
      <c r="D20" s="15">
        <f t="shared" si="1"/>
        <v>0.8139946056722241</v>
      </c>
      <c r="E20" s="1">
        <f t="shared" si="2"/>
        <v>6.760555653265299</v>
      </c>
      <c r="G20" s="13">
        <f>SLOPE(C16:C1000,A16:A1000)</f>
        <v>0.00022090700007887146</v>
      </c>
    </row>
    <row r="21" spans="1:5" ht="15.75">
      <c r="A21" s="1">
        <v>7</v>
      </c>
      <c r="B21" s="1">
        <v>0.853</v>
      </c>
      <c r="C21" s="1">
        <f t="shared" si="0"/>
        <v>0.8256241748824606</v>
      </c>
      <c r="D21" s="15">
        <f t="shared" si="1"/>
        <v>0.8143259661723424</v>
      </c>
      <c r="E21" s="1">
        <f t="shared" si="2"/>
        <v>8.602569861716246</v>
      </c>
    </row>
    <row r="22" spans="1:5" ht="15.75">
      <c r="A22" s="1">
        <v>8.5</v>
      </c>
      <c r="B22" s="1">
        <v>1.026</v>
      </c>
      <c r="C22" s="1">
        <f t="shared" si="0"/>
        <v>0.9935832733649226</v>
      </c>
      <c r="D22" s="15">
        <f t="shared" si="1"/>
        <v>0.8146573266724608</v>
      </c>
      <c r="E22" s="1">
        <f t="shared" si="2"/>
        <v>10.44383483397996</v>
      </c>
    </row>
    <row r="23" spans="1:5" ht="15.75">
      <c r="A23" s="1">
        <v>10.3</v>
      </c>
      <c r="B23" s="1">
        <v>0.854</v>
      </c>
      <c r="C23" s="1">
        <f t="shared" si="0"/>
        <v>0.8275283464916326</v>
      </c>
      <c r="D23" s="15">
        <f t="shared" si="1"/>
        <v>0.8150549592726027</v>
      </c>
      <c r="E23" s="1">
        <f t="shared" si="2"/>
        <v>12.652274865565577</v>
      </c>
    </row>
    <row r="24" spans="1:5" ht="15.75">
      <c r="A24" s="1">
        <v>11.8</v>
      </c>
      <c r="B24" s="1">
        <v>0.815</v>
      </c>
      <c r="C24" s="1">
        <f t="shared" si="0"/>
        <v>0.7901433794922227</v>
      </c>
      <c r="D24" s="15">
        <f t="shared" si="1"/>
        <v>0.815386319772721</v>
      </c>
      <c r="E24" s="1">
        <f t="shared" si="2"/>
        <v>14.491893661743205</v>
      </c>
    </row>
    <row r="25" spans="1:5" ht="15.75">
      <c r="A25" s="1">
        <v>13.3</v>
      </c>
      <c r="B25" s="1">
        <v>0.852</v>
      </c>
      <c r="C25" s="1">
        <f t="shared" si="0"/>
        <v>0.8264394978438453</v>
      </c>
      <c r="D25" s="15">
        <f t="shared" si="1"/>
        <v>0.8157176802728393</v>
      </c>
      <c r="E25" s="1">
        <f t="shared" si="2"/>
        <v>16.33076516873112</v>
      </c>
    </row>
    <row r="26" spans="1:7" ht="15.75">
      <c r="A26" s="1">
        <v>14.8</v>
      </c>
      <c r="B26" s="1">
        <v>0.921</v>
      </c>
      <c r="C26" s="1">
        <f t="shared" si="0"/>
        <v>0.8938284204723704</v>
      </c>
      <c r="D26" s="15">
        <f t="shared" si="1"/>
        <v>0.8160490407729577</v>
      </c>
      <c r="E26" s="1">
        <f t="shared" si="2"/>
        <v>18.168889993409802</v>
      </c>
      <c r="G26" s="14" t="s">
        <v>16</v>
      </c>
    </row>
    <row r="27" spans="1:5" ht="15.75">
      <c r="A27" s="1">
        <v>16.3</v>
      </c>
      <c r="B27" s="1">
        <v>0.968</v>
      </c>
      <c r="C27" s="1">
        <f t="shared" si="0"/>
        <v>0.9399241992267974</v>
      </c>
      <c r="D27" s="15">
        <f t="shared" si="1"/>
        <v>0.816380401273076</v>
      </c>
      <c r="E27" s="1">
        <f t="shared" si="2"/>
        <v>20.006268741920763</v>
      </c>
    </row>
    <row r="28" spans="1:9" ht="15.75">
      <c r="A28" s="1">
        <v>17.8</v>
      </c>
      <c r="B28" s="1">
        <v>0.843</v>
      </c>
      <c r="C28" s="1">
        <f t="shared" si="0"/>
        <v>0.8189697834695271</v>
      </c>
      <c r="D28" s="15">
        <f t="shared" si="1"/>
        <v>0.8167117617731943</v>
      </c>
      <c r="E28" s="1">
        <f t="shared" si="2"/>
        <v>21.84290201966773</v>
      </c>
      <c r="G28" s="2" t="s">
        <v>17</v>
      </c>
      <c r="I28" s="1">
        <v>3311</v>
      </c>
    </row>
    <row r="29" spans="1:9" ht="15.75">
      <c r="A29" s="1">
        <v>19.8</v>
      </c>
      <c r="B29" s="1">
        <v>0.807</v>
      </c>
      <c r="C29" s="1">
        <f t="shared" si="0"/>
        <v>0.784532189563208</v>
      </c>
      <c r="D29" s="15">
        <f t="shared" si="1"/>
        <v>0.817153575773352</v>
      </c>
      <c r="E29" s="1">
        <f t="shared" si="2"/>
        <v>24.290422362593727</v>
      </c>
      <c r="G29" s="2" t="s">
        <v>18</v>
      </c>
      <c r="I29" s="1">
        <v>1.8</v>
      </c>
    </row>
    <row r="30" spans="1:9" ht="15.75">
      <c r="A30" s="1">
        <v>21.3</v>
      </c>
      <c r="B30" s="1">
        <v>0.866</v>
      </c>
      <c r="C30" s="1">
        <f t="shared" si="0"/>
        <v>0.8423211166032296</v>
      </c>
      <c r="D30" s="15">
        <f t="shared" si="1"/>
        <v>0.8174849362734703</v>
      </c>
      <c r="E30" s="1">
        <f t="shared" si="2"/>
        <v>26.1253185587705</v>
      </c>
      <c r="G30" s="2" t="s">
        <v>19</v>
      </c>
      <c r="I30" s="1">
        <f>B3</f>
        <v>0.2</v>
      </c>
    </row>
    <row r="31" spans="1:9" ht="15.75">
      <c r="A31" s="1">
        <v>22.8</v>
      </c>
      <c r="B31" s="1">
        <v>0.88</v>
      </c>
      <c r="C31" s="1">
        <f t="shared" si="0"/>
        <v>0.8563768488078755</v>
      </c>
      <c r="D31" s="15">
        <f t="shared" si="1"/>
        <v>0.8178162967735887</v>
      </c>
      <c r="E31" s="1">
        <f t="shared" si="2"/>
        <v>27.95947129688263</v>
      </c>
      <c r="G31" s="2" t="s">
        <v>20</v>
      </c>
      <c r="I31" s="1">
        <f>F9/1000</f>
        <v>0.13232716707461376</v>
      </c>
    </row>
    <row r="32" spans="1:9" ht="15.75">
      <c r="A32" s="1">
        <v>24.3</v>
      </c>
      <c r="B32" s="1">
        <v>0.833</v>
      </c>
      <c r="C32" s="1">
        <f t="shared" si="0"/>
        <v>0.8110536499630272</v>
      </c>
      <c r="D32" s="15">
        <f t="shared" si="1"/>
        <v>0.818147657273707</v>
      </c>
      <c r="E32" s="1">
        <f t="shared" si="2"/>
        <v>29.792881179150598</v>
      </c>
      <c r="G32" s="2" t="s">
        <v>21</v>
      </c>
      <c r="I32" s="1">
        <v>15</v>
      </c>
    </row>
    <row r="33" spans="1:5" ht="15.75">
      <c r="A33" s="1">
        <v>25.8</v>
      </c>
      <c r="B33" s="1">
        <v>0.903</v>
      </c>
      <c r="C33" s="1">
        <f aca="true" t="shared" si="3" ref="C33:C48">B33*(1+($I$28+$I$29*A33)/(1282900)+($I$30+A33*$I$31-$I$32)/400)</f>
        <v>0.8796594121968851</v>
      </c>
      <c r="D33" s="15">
        <f aca="true" t="shared" si="4" ref="D33:D48">G$18+G$20*A33</f>
        <v>0.8184790177738253</v>
      </c>
      <c r="E33" s="1">
        <f t="shared" si="2"/>
        <v>31.625548807063453</v>
      </c>
    </row>
    <row r="34" spans="1:5" ht="15.75">
      <c r="A34" s="1">
        <v>27.3</v>
      </c>
      <c r="B34" s="1">
        <v>0.812</v>
      </c>
      <c r="C34" s="1">
        <f t="shared" si="3"/>
        <v>0.7914162096205374</v>
      </c>
      <c r="D34" s="15">
        <f t="shared" si="4"/>
        <v>0.8188103782739435</v>
      </c>
      <c r="E34" s="1">
        <f aca="true" t="shared" si="5" ref="E34:E49">E33+(A34-A33)/D34</f>
        <v>33.45747478138001</v>
      </c>
    </row>
    <row r="35" spans="1:5" ht="15.75">
      <c r="A35" s="1">
        <v>29.3</v>
      </c>
      <c r="B35" s="1">
        <v>0.915</v>
      </c>
      <c r="C35" s="1">
        <f t="shared" si="3"/>
        <v>0.8924131759893945</v>
      </c>
      <c r="D35" s="15">
        <f t="shared" si="4"/>
        <v>0.8192521922741013</v>
      </c>
      <c r="E35" s="1">
        <f t="shared" si="5"/>
        <v>35.89872549619146</v>
      </c>
    </row>
    <row r="36" spans="1:5" ht="15.75">
      <c r="A36" s="1">
        <v>30.8</v>
      </c>
      <c r="B36" s="1">
        <v>0.991</v>
      </c>
      <c r="C36" s="1">
        <f t="shared" si="3"/>
        <v>0.9670309584184988</v>
      </c>
      <c r="D36" s="15">
        <f t="shared" si="4"/>
        <v>0.8195835527742196</v>
      </c>
      <c r="E36" s="1">
        <f t="shared" si="5"/>
        <v>37.72892327764111</v>
      </c>
    </row>
    <row r="37" spans="1:5" ht="15.75">
      <c r="A37" s="1">
        <v>32.3</v>
      </c>
      <c r="B37" s="1">
        <v>0.866</v>
      </c>
      <c r="C37" s="1">
        <f t="shared" si="3"/>
        <v>0.8454858537430473</v>
      </c>
      <c r="D37" s="15">
        <f t="shared" si="4"/>
        <v>0.819914913274338</v>
      </c>
      <c r="E37" s="1">
        <f t="shared" si="5"/>
        <v>39.55838140276501</v>
      </c>
    </row>
    <row r="38" spans="1:5" ht="15.75">
      <c r="A38" s="1">
        <v>33.8</v>
      </c>
      <c r="B38" s="1">
        <v>0.891</v>
      </c>
      <c r="C38" s="1">
        <f t="shared" si="3"/>
        <v>0.8703376573297262</v>
      </c>
      <c r="D38" s="15">
        <f t="shared" si="4"/>
        <v>0.8202462737744562</v>
      </c>
      <c r="E38" s="1">
        <f t="shared" si="5"/>
        <v>41.38710046917122</v>
      </c>
    </row>
    <row r="39" spans="1:5" ht="15.75">
      <c r="A39" s="1">
        <v>35.3</v>
      </c>
      <c r="B39" s="1">
        <v>0.812</v>
      </c>
      <c r="C39" s="1">
        <f t="shared" si="3"/>
        <v>0.7935743171641293</v>
      </c>
      <c r="D39" s="15">
        <f t="shared" si="4"/>
        <v>0.8205776342745745</v>
      </c>
      <c r="E39" s="1">
        <f t="shared" si="5"/>
        <v>43.21508107374383</v>
      </c>
    </row>
    <row r="40" spans="1:5" ht="15.75">
      <c r="A40" s="1">
        <v>36.8</v>
      </c>
      <c r="B40" s="1">
        <v>0.83</v>
      </c>
      <c r="C40" s="1">
        <f t="shared" si="3"/>
        <v>0.8115794811979048</v>
      </c>
      <c r="D40" s="15">
        <f t="shared" si="4"/>
        <v>0.8209089947746928</v>
      </c>
      <c r="E40" s="1">
        <f t="shared" si="5"/>
        <v>45.04232381264413</v>
      </c>
    </row>
    <row r="41" spans="1:5" ht="15.75">
      <c r="A41" s="1">
        <v>37.8</v>
      </c>
      <c r="B41" s="1">
        <v>0.883</v>
      </c>
      <c r="C41" s="1">
        <f t="shared" si="3"/>
        <v>0.863696582335266</v>
      </c>
      <c r="D41" s="15">
        <f t="shared" si="4"/>
        <v>0.8211299017747717</v>
      </c>
      <c r="E41" s="1">
        <f t="shared" si="5"/>
        <v>46.26015791884173</v>
      </c>
    </row>
    <row r="42" spans="1:5" ht="15.75">
      <c r="A42" s="1">
        <v>38.8</v>
      </c>
      <c r="B42" s="1">
        <v>0.904</v>
      </c>
      <c r="C42" s="1">
        <f t="shared" si="3"/>
        <v>0.8845378254308662</v>
      </c>
      <c r="D42" s="15">
        <f t="shared" si="4"/>
        <v>0.8213508087748506</v>
      </c>
      <c r="E42" s="1">
        <f t="shared" si="5"/>
        <v>47.47766448158759</v>
      </c>
    </row>
    <row r="43" spans="1:5" ht="15.75">
      <c r="A43" s="1">
        <v>40.3</v>
      </c>
      <c r="B43" s="1">
        <v>0.827</v>
      </c>
      <c r="C43" s="1">
        <f t="shared" si="3"/>
        <v>0.8096076750385823</v>
      </c>
      <c r="D43" s="15">
        <f t="shared" si="4"/>
        <v>0.8216821692749688</v>
      </c>
      <c r="E43" s="1">
        <f t="shared" si="5"/>
        <v>49.30318784827274</v>
      </c>
    </row>
    <row r="44" spans="1:5" ht="15.75">
      <c r="A44" s="1">
        <v>41.8</v>
      </c>
      <c r="B44" s="1">
        <v>0.928</v>
      </c>
      <c r="C44" s="1">
        <f t="shared" si="3"/>
        <v>0.9089460337637686</v>
      </c>
      <c r="D44" s="15">
        <f t="shared" si="4"/>
        <v>0.8220135297750872</v>
      </c>
      <c r="E44" s="1">
        <f t="shared" si="5"/>
        <v>51.12797533128463</v>
      </c>
    </row>
    <row r="45" spans="1:5" ht="15.75">
      <c r="A45" s="1">
        <v>43.3</v>
      </c>
      <c r="B45" s="1">
        <v>0.867</v>
      </c>
      <c r="C45" s="1">
        <f t="shared" si="3"/>
        <v>0.8496305569231455</v>
      </c>
      <c r="D45" s="15">
        <f t="shared" si="4"/>
        <v>0.8223448902752055</v>
      </c>
      <c r="E45" s="1">
        <f t="shared" si="5"/>
        <v>52.95202752366587</v>
      </c>
    </row>
    <row r="46" spans="1:5" ht="15.75">
      <c r="A46" s="1">
        <v>44.8</v>
      </c>
      <c r="B46" s="1">
        <v>0.812</v>
      </c>
      <c r="C46" s="1">
        <f t="shared" si="3"/>
        <v>0.7961370698721444</v>
      </c>
      <c r="D46" s="15">
        <f t="shared" si="4"/>
        <v>0.8226762507753238</v>
      </c>
      <c r="E46" s="1">
        <f t="shared" si="5"/>
        <v>54.775345017742474</v>
      </c>
    </row>
    <row r="47" spans="1:5" ht="15.75">
      <c r="A47" s="1">
        <v>46.3</v>
      </c>
      <c r="B47" s="1">
        <v>0.816</v>
      </c>
      <c r="C47" s="1">
        <f t="shared" si="3"/>
        <v>0.8004655658495559</v>
      </c>
      <c r="D47" s="15">
        <f t="shared" si="4"/>
        <v>0.8230076112754421</v>
      </c>
      <c r="E47" s="1">
        <f t="shared" si="5"/>
        <v>56.597928405125</v>
      </c>
    </row>
    <row r="48" spans="1:5" ht="15.75">
      <c r="A48" s="1">
        <v>48.3</v>
      </c>
      <c r="B48" s="1">
        <v>0.82</v>
      </c>
      <c r="C48" s="1">
        <f t="shared" si="3"/>
        <v>0.8049342590842635</v>
      </c>
      <c r="D48" s="15">
        <f t="shared" si="4"/>
        <v>0.8234494252755998</v>
      </c>
      <c r="E48" s="1">
        <f t="shared" si="5"/>
        <v>59.0267357351327</v>
      </c>
    </row>
    <row r="49" spans="1:5" ht="15.75">
      <c r="A49" s="1">
        <v>49.8</v>
      </c>
      <c r="B49" s="1">
        <v>0.815</v>
      </c>
      <c r="C49" s="1">
        <f aca="true" t="shared" si="6" ref="C49:C64">B49*(1+($I$28+$I$29*A49)/(1282900)+($I$30+A49*$I$31-$I$32)/400)</f>
        <v>0.8004322635170132</v>
      </c>
      <c r="D49" s="15">
        <f aca="true" t="shared" si="7" ref="D49:D64">G$18+G$20*A49</f>
        <v>0.8237807857757181</v>
      </c>
      <c r="E49" s="1">
        <f t="shared" si="5"/>
        <v>60.8476085035932</v>
      </c>
    </row>
    <row r="50" spans="1:5" ht="15.75">
      <c r="A50" s="1">
        <v>51.3</v>
      </c>
      <c r="B50" s="1">
        <v>0.971</v>
      </c>
      <c r="C50" s="1">
        <f t="shared" si="6"/>
        <v>0.9541277177537252</v>
      </c>
      <c r="D50" s="15">
        <f t="shared" si="7"/>
        <v>0.8241121462758365</v>
      </c>
      <c r="E50" s="1">
        <f aca="true" t="shared" si="8" ref="E50:E65">E49+(A50-A49)/D50</f>
        <v>62.66774913224247</v>
      </c>
    </row>
    <row r="51" spans="1:5" ht="15.75">
      <c r="A51" s="1">
        <v>52.8</v>
      </c>
      <c r="B51" s="1">
        <v>0.803</v>
      </c>
      <c r="C51" s="1">
        <f t="shared" si="6"/>
        <v>0.7894470781586653</v>
      </c>
      <c r="D51" s="15">
        <f t="shared" si="7"/>
        <v>0.8244435067759548</v>
      </c>
      <c r="E51" s="1">
        <f t="shared" si="8"/>
        <v>64.48715820960406</v>
      </c>
    </row>
    <row r="52" spans="1:5" ht="15.75">
      <c r="A52" s="1">
        <v>54.25</v>
      </c>
      <c r="B52" s="1">
        <v>0.99</v>
      </c>
      <c r="C52" s="1">
        <f t="shared" si="6"/>
        <v>0.9737678215073057</v>
      </c>
      <c r="D52" s="15">
        <f t="shared" si="7"/>
        <v>0.8247638219260691</v>
      </c>
      <c r="E52" s="1">
        <f t="shared" si="8"/>
        <v>66.245237263816</v>
      </c>
    </row>
    <row r="53" spans="1:5" ht="15.75">
      <c r="A53" s="1">
        <v>54.3</v>
      </c>
      <c r="B53" s="1">
        <v>0.149</v>
      </c>
      <c r="C53" s="1">
        <f t="shared" si="6"/>
        <v>0.146559450202517</v>
      </c>
      <c r="D53" s="15">
        <f t="shared" si="7"/>
        <v>0.8247748672760731</v>
      </c>
      <c r="E53" s="1">
        <f t="shared" si="8"/>
        <v>66.30585986761226</v>
      </c>
    </row>
    <row r="54" spans="1:5" ht="15.75">
      <c r="A54" s="1">
        <v>55.75</v>
      </c>
      <c r="B54" s="1">
        <v>0.814</v>
      </c>
      <c r="C54" s="1">
        <f t="shared" si="6"/>
        <v>0.801059183955619</v>
      </c>
      <c r="D54" s="15">
        <f t="shared" si="7"/>
        <v>0.8250951824261874</v>
      </c>
      <c r="E54" s="1">
        <f t="shared" si="8"/>
        <v>68.06323287242884</v>
      </c>
    </row>
    <row r="55" spans="1:5" ht="15.75">
      <c r="A55" s="1">
        <v>55.8</v>
      </c>
      <c r="B55" s="1">
        <v>0.13</v>
      </c>
      <c r="C55" s="1">
        <f t="shared" si="6"/>
        <v>0.12793544434334464</v>
      </c>
      <c r="D55" s="15">
        <f t="shared" si="7"/>
        <v>0.8251062277761914</v>
      </c>
      <c r="E55" s="1">
        <f t="shared" si="8"/>
        <v>68.12383113034619</v>
      </c>
    </row>
    <row r="56" spans="1:5" ht="15.75">
      <c r="A56" s="1">
        <v>56.7</v>
      </c>
      <c r="B56" s="1">
        <v>0.869</v>
      </c>
      <c r="C56" s="1">
        <f t="shared" si="6"/>
        <v>0.8554590695305089</v>
      </c>
      <c r="D56" s="15">
        <f t="shared" si="7"/>
        <v>0.8253050440762624</v>
      </c>
      <c r="E56" s="1">
        <f t="shared" si="8"/>
        <v>69.2143370062764</v>
      </c>
    </row>
    <row r="57" spans="1:5" ht="15.75">
      <c r="A57" s="1">
        <v>56.75</v>
      </c>
      <c r="B57" s="1">
        <v>0.132</v>
      </c>
      <c r="C57" s="1">
        <f t="shared" si="6"/>
        <v>0.12994534246062908</v>
      </c>
      <c r="D57" s="15">
        <f t="shared" si="7"/>
        <v>0.8253160894262663</v>
      </c>
      <c r="E57" s="1">
        <f t="shared" si="8"/>
        <v>69.27491985524854</v>
      </c>
    </row>
    <row r="58" spans="1:5" ht="15.75">
      <c r="A58" s="1">
        <v>57.8</v>
      </c>
      <c r="B58" s="1">
        <v>0.982</v>
      </c>
      <c r="C58" s="1">
        <f t="shared" si="6"/>
        <v>0.9670571462156804</v>
      </c>
      <c r="D58" s="15">
        <f t="shared" si="7"/>
        <v>0.8255480417763491</v>
      </c>
      <c r="E58" s="1">
        <f t="shared" si="8"/>
        <v>70.54680222534137</v>
      </c>
    </row>
    <row r="59" spans="1:5" ht="15.75">
      <c r="A59" s="1">
        <v>59.3</v>
      </c>
      <c r="B59" s="1">
        <v>0.827</v>
      </c>
      <c r="C59" s="1">
        <f t="shared" si="6"/>
        <v>0.8148278634364362</v>
      </c>
      <c r="D59" s="15">
        <f t="shared" si="7"/>
        <v>0.8258794022764675</v>
      </c>
      <c r="E59" s="1">
        <f t="shared" si="8"/>
        <v>72.36304803055866</v>
      </c>
    </row>
    <row r="60" spans="1:5" ht="15.75">
      <c r="A60" s="1">
        <v>60.8</v>
      </c>
      <c r="B60" s="1">
        <v>0.773</v>
      </c>
      <c r="C60" s="1">
        <f t="shared" si="6"/>
        <v>0.7620078685634982</v>
      </c>
      <c r="D60" s="15">
        <f t="shared" si="7"/>
        <v>0.8262107627765858</v>
      </c>
      <c r="E60" s="1">
        <f t="shared" si="8"/>
        <v>74.1785654113285</v>
      </c>
    </row>
    <row r="61" spans="1:5" ht="15.75">
      <c r="A61" s="1">
        <v>62.3</v>
      </c>
      <c r="B61" s="1">
        <v>0.937</v>
      </c>
      <c r="C61" s="1">
        <f t="shared" si="6"/>
        <v>0.9241427100073342</v>
      </c>
      <c r="D61" s="15">
        <f t="shared" si="7"/>
        <v>0.8265421232767041</v>
      </c>
      <c r="E61" s="1">
        <f t="shared" si="8"/>
        <v>75.9933549517012</v>
      </c>
    </row>
    <row r="62" spans="1:5" ht="15.75">
      <c r="A62" s="1">
        <v>63.8</v>
      </c>
      <c r="B62" s="1">
        <v>0.699</v>
      </c>
      <c r="C62" s="1">
        <f t="shared" si="6"/>
        <v>0.6897568228158057</v>
      </c>
      <c r="D62" s="15">
        <f t="shared" si="7"/>
        <v>0.8268734837768223</v>
      </c>
      <c r="E62" s="1">
        <f t="shared" si="8"/>
        <v>77.8074172350249</v>
      </c>
    </row>
    <row r="63" spans="1:5" ht="15.75">
      <c r="A63" s="1">
        <v>65.3</v>
      </c>
      <c r="B63" s="1">
        <v>0.901</v>
      </c>
      <c r="C63" s="1">
        <f t="shared" si="6"/>
        <v>0.8895346867337331</v>
      </c>
      <c r="D63" s="15">
        <f t="shared" si="7"/>
        <v>0.8272048442769406</v>
      </c>
      <c r="E63" s="1">
        <f t="shared" si="8"/>
        <v>79.62075284394672</v>
      </c>
    </row>
    <row r="64" spans="1:5" ht="15.75">
      <c r="A64" s="1">
        <v>67.3</v>
      </c>
      <c r="B64" s="1">
        <v>0.917</v>
      </c>
      <c r="C64" s="1">
        <f t="shared" si="6"/>
        <v>0.905940378459854</v>
      </c>
      <c r="D64" s="15">
        <f t="shared" si="7"/>
        <v>0.8276466582770984</v>
      </c>
      <c r="E64" s="1">
        <f t="shared" si="8"/>
        <v>82.03724299707967</v>
      </c>
    </row>
    <row r="65" spans="1:5" ht="15.75">
      <c r="A65" s="1">
        <v>68.8</v>
      </c>
      <c r="B65" s="1">
        <v>0.815</v>
      </c>
      <c r="C65" s="1">
        <f aca="true" t="shared" si="9" ref="C65:C80">B65*(1+($I$28+$I$29*A65)/(1282900)+($I$30+A65*$I$31-$I$32)/400)</f>
        <v>0.8055767055294084</v>
      </c>
      <c r="D65" s="15">
        <f aca="true" t="shared" si="10" ref="D65:D80">G$18+G$20*A65</f>
        <v>0.8279780187772168</v>
      </c>
      <c r="E65" s="1">
        <f t="shared" si="8"/>
        <v>83.84888529431753</v>
      </c>
    </row>
    <row r="66" spans="1:5" ht="15.75">
      <c r="A66" s="1">
        <v>70.3</v>
      </c>
      <c r="B66" s="1">
        <v>0.811</v>
      </c>
      <c r="C66" s="1">
        <f t="shared" si="9"/>
        <v>0.8020271016603641</v>
      </c>
      <c r="D66" s="15">
        <f t="shared" si="10"/>
        <v>0.8283093792773351</v>
      </c>
      <c r="E66" s="1">
        <f aca="true" t="shared" si="11" ref="E66:E81">E65+(A66-A65)/D66</f>
        <v>85.65980285426195</v>
      </c>
    </row>
    <row r="67" spans="1:5" ht="15.75">
      <c r="A67" s="1">
        <v>71.8</v>
      </c>
      <c r="B67" s="1">
        <v>0.94</v>
      </c>
      <c r="C67" s="1">
        <f t="shared" si="9"/>
        <v>0.930068278155001</v>
      </c>
      <c r="D67" s="15">
        <f t="shared" si="10"/>
        <v>0.8286407397774533</v>
      </c>
      <c r="E67" s="1">
        <f t="shared" si="11"/>
        <v>87.46999625653524</v>
      </c>
    </row>
    <row r="68" spans="1:5" ht="15.75">
      <c r="A68" s="1">
        <v>73.3</v>
      </c>
      <c r="B68" s="1">
        <v>0.893</v>
      </c>
      <c r="C68" s="1">
        <f t="shared" si="9"/>
        <v>0.8840098742618202</v>
      </c>
      <c r="D68" s="15">
        <f t="shared" si="10"/>
        <v>0.8289721002775716</v>
      </c>
      <c r="E68" s="1">
        <f t="shared" si="11"/>
        <v>89.27946608006458</v>
      </c>
    </row>
    <row r="69" spans="1:5" ht="15.75">
      <c r="A69" s="1">
        <v>74.8</v>
      </c>
      <c r="B69" s="1">
        <v>0.844</v>
      </c>
      <c r="C69" s="1">
        <f t="shared" si="9"/>
        <v>0.8359237652063524</v>
      </c>
      <c r="D69" s="15">
        <f t="shared" si="10"/>
        <v>0.8293034607776899</v>
      </c>
      <c r="E69" s="1">
        <f t="shared" si="11"/>
        <v>91.0882129030832</v>
      </c>
    </row>
    <row r="70" spans="1:5" ht="15.75">
      <c r="A70" s="1">
        <v>75.8</v>
      </c>
      <c r="B70" s="1">
        <v>0.937</v>
      </c>
      <c r="C70" s="1">
        <f t="shared" si="9"/>
        <v>0.9283451394058355</v>
      </c>
      <c r="D70" s="15">
        <f t="shared" si="10"/>
        <v>0.8295243677777688</v>
      </c>
      <c r="E70" s="1">
        <f t="shared" si="11"/>
        <v>92.29372299880097</v>
      </c>
    </row>
    <row r="71" spans="1:5" ht="15.75">
      <c r="A71" s="1">
        <v>76.8</v>
      </c>
      <c r="B71" s="1">
        <v>0.877</v>
      </c>
      <c r="C71" s="1">
        <f t="shared" si="9"/>
        <v>0.8691907038679689</v>
      </c>
      <c r="D71" s="15">
        <f t="shared" si="10"/>
        <v>0.8297452747778477</v>
      </c>
      <c r="E71" s="1">
        <f t="shared" si="11"/>
        <v>93.49891214587714</v>
      </c>
    </row>
    <row r="72" spans="1:5" ht="15.75">
      <c r="A72" s="1">
        <v>78.3</v>
      </c>
      <c r="B72" s="1">
        <v>0.858</v>
      </c>
      <c r="C72" s="1">
        <f t="shared" si="9"/>
        <v>0.8507874588558898</v>
      </c>
      <c r="D72" s="15">
        <f t="shared" si="10"/>
        <v>0.830076635277966</v>
      </c>
      <c r="E72" s="1">
        <f t="shared" si="11"/>
        <v>95.3059742124991</v>
      </c>
    </row>
    <row r="73" spans="1:5" ht="15.75">
      <c r="A73" s="1">
        <v>79.8</v>
      </c>
      <c r="B73" s="1">
        <v>0.793</v>
      </c>
      <c r="C73" s="1">
        <f t="shared" si="9"/>
        <v>0.7867290403542605</v>
      </c>
      <c r="D73" s="15">
        <f t="shared" si="10"/>
        <v>0.8304079957780843</v>
      </c>
      <c r="E73" s="1">
        <f t="shared" si="11"/>
        <v>97.11231520105679</v>
      </c>
    </row>
    <row r="74" spans="1:5" ht="15.75">
      <c r="A74" s="1">
        <v>81.05</v>
      </c>
      <c r="B74" s="1">
        <v>0.889</v>
      </c>
      <c r="C74" s="1">
        <f t="shared" si="9"/>
        <v>0.8823390631399889</v>
      </c>
      <c r="D74" s="15">
        <f t="shared" si="10"/>
        <v>0.8306841295281829</v>
      </c>
      <c r="E74" s="1">
        <f t="shared" si="11"/>
        <v>98.61709897573897</v>
      </c>
    </row>
    <row r="75" spans="1:5" ht="15.75">
      <c r="A75" s="1">
        <v>82.8</v>
      </c>
      <c r="B75" s="1">
        <v>0.896</v>
      </c>
      <c r="C75" s="1">
        <f t="shared" si="9"/>
        <v>0.8898075373287786</v>
      </c>
      <c r="D75" s="15">
        <f t="shared" si="10"/>
        <v>0.8310707167783209</v>
      </c>
      <c r="E75" s="1">
        <f t="shared" si="11"/>
        <v>100.722816292773</v>
      </c>
    </row>
    <row r="76" spans="1:5" ht="15.75">
      <c r="A76" s="1">
        <v>84.3</v>
      </c>
      <c r="B76" s="1">
        <v>0.991</v>
      </c>
      <c r="C76" s="1">
        <f t="shared" si="9"/>
        <v>0.984644816916024</v>
      </c>
      <c r="D76" s="15">
        <f t="shared" si="10"/>
        <v>0.8314020772784392</v>
      </c>
      <c r="E76" s="1">
        <f t="shared" si="11"/>
        <v>102.52699749582001</v>
      </c>
    </row>
    <row r="77" spans="1:5" ht="15.75">
      <c r="A77" s="1">
        <v>85.25</v>
      </c>
      <c r="B77" s="1">
        <v>1.112</v>
      </c>
      <c r="C77" s="1">
        <f t="shared" si="9"/>
        <v>1.1052198143682845</v>
      </c>
      <c r="D77" s="15">
        <f t="shared" si="10"/>
        <v>0.8316119389285141</v>
      </c>
      <c r="E77" s="1">
        <f t="shared" si="11"/>
        <v>103.66935723782183</v>
      </c>
    </row>
    <row r="78" spans="1:5" ht="15.75">
      <c r="A78" s="1">
        <v>86.3</v>
      </c>
      <c r="B78" s="1">
        <v>0.843</v>
      </c>
      <c r="C78" s="1">
        <f t="shared" si="9"/>
        <v>0.8381540505813625</v>
      </c>
      <c r="D78" s="15">
        <f t="shared" si="10"/>
        <v>0.8318438912785969</v>
      </c>
      <c r="E78" s="1">
        <f t="shared" si="11"/>
        <v>104.93161330654895</v>
      </c>
    </row>
    <row r="79" spans="1:5" ht="15.75">
      <c r="A79" s="1">
        <v>87.3</v>
      </c>
      <c r="B79" s="1">
        <v>0.985</v>
      </c>
      <c r="C79" s="1">
        <f t="shared" si="9"/>
        <v>0.9796650073331452</v>
      </c>
      <c r="D79" s="15">
        <f t="shared" si="10"/>
        <v>0.8320647982786759</v>
      </c>
      <c r="E79" s="1">
        <f t="shared" si="11"/>
        <v>106.13344278193205</v>
      </c>
    </row>
    <row r="80" spans="1:5" ht="15.75">
      <c r="A80" s="1">
        <v>95.8</v>
      </c>
      <c r="B80" s="1">
        <v>0.864</v>
      </c>
      <c r="C80" s="1">
        <f t="shared" si="9"/>
        <v>0.8617602028566953</v>
      </c>
      <c r="D80" s="15">
        <f t="shared" si="10"/>
        <v>0.8339425077793463</v>
      </c>
      <c r="E80" s="1">
        <f t="shared" si="11"/>
        <v>116.32599193335271</v>
      </c>
    </row>
    <row r="81" spans="1:5" ht="15.75">
      <c r="A81" s="1">
        <v>97.3</v>
      </c>
      <c r="B81" s="1">
        <v>0.818</v>
      </c>
      <c r="C81" s="1">
        <f aca="true" t="shared" si="12" ref="C81:C96">B81*(1+($I$28+$I$29*A81)/(1282900)+($I$30+A81*$I$31-$I$32)/400)</f>
        <v>0.816287086469037</v>
      </c>
      <c r="D81" s="15">
        <f aca="true" t="shared" si="13" ref="D81:D96">G$18+G$20*A81</f>
        <v>0.8342738682794646</v>
      </c>
      <c r="E81" s="1">
        <f t="shared" si="11"/>
        <v>118.12396266818284</v>
      </c>
    </row>
    <row r="82" spans="1:5" ht="15.75">
      <c r="A82" s="1">
        <v>98.8</v>
      </c>
      <c r="B82" s="1">
        <v>0.829</v>
      </c>
      <c r="C82" s="1">
        <f t="shared" si="12"/>
        <v>0.82767716897914</v>
      </c>
      <c r="D82" s="15">
        <f t="shared" si="13"/>
        <v>0.8346052287795829</v>
      </c>
      <c r="E82" s="1">
        <f aca="true" t="shared" si="14" ref="E82:E97">E81+(A82-A81)/D82</f>
        <v>119.92121956075395</v>
      </c>
    </row>
    <row r="83" spans="1:5" ht="15.75">
      <c r="A83" s="1">
        <v>100.3</v>
      </c>
      <c r="B83" s="1">
        <v>0.812</v>
      </c>
      <c r="C83" s="1">
        <f t="shared" si="12"/>
        <v>0.8111089409558129</v>
      </c>
      <c r="D83" s="15">
        <f t="shared" si="13"/>
        <v>0.8349365892797012</v>
      </c>
      <c r="E83" s="1">
        <f t="shared" si="14"/>
        <v>121.71776317766988</v>
      </c>
    </row>
    <row r="84" spans="1:5" ht="15.75">
      <c r="A84" s="1">
        <v>101.8</v>
      </c>
      <c r="B84" s="1">
        <v>0.92</v>
      </c>
      <c r="C84" s="1">
        <f t="shared" si="12"/>
        <v>0.9194488906781001</v>
      </c>
      <c r="D84" s="15">
        <f t="shared" si="13"/>
        <v>0.8352679497798194</v>
      </c>
      <c r="E84" s="1">
        <f t="shared" si="14"/>
        <v>123.51359408486009</v>
      </c>
    </row>
    <row r="85" spans="1:5" ht="15.75">
      <c r="A85" s="1">
        <v>103.3</v>
      </c>
      <c r="B85" s="1">
        <v>0.924</v>
      </c>
      <c r="C85" s="1">
        <f t="shared" si="12"/>
        <v>0.9239069528411645</v>
      </c>
      <c r="D85" s="15">
        <f t="shared" si="13"/>
        <v>0.8355993102799378</v>
      </c>
      <c r="E85" s="1">
        <f t="shared" si="14"/>
        <v>125.3087128475808</v>
      </c>
    </row>
    <row r="86" spans="1:5" ht="15.75">
      <c r="A86" s="1">
        <v>104.3</v>
      </c>
      <c r="B86" s="1">
        <v>0.915</v>
      </c>
      <c r="C86" s="1">
        <f t="shared" si="12"/>
        <v>0.9152118413494605</v>
      </c>
      <c r="D86" s="15">
        <f t="shared" si="13"/>
        <v>0.8358202172800167</v>
      </c>
      <c r="E86" s="1">
        <f t="shared" si="14"/>
        <v>126.50514238987431</v>
      </c>
    </row>
    <row r="87" spans="1:5" ht="15.75">
      <c r="A87" s="1">
        <v>105.3</v>
      </c>
      <c r="B87" s="1">
        <v>0.859</v>
      </c>
      <c r="C87" s="1">
        <f t="shared" si="12"/>
        <v>0.8594842540252575</v>
      </c>
      <c r="D87" s="15">
        <f t="shared" si="13"/>
        <v>0.8360411242800956</v>
      </c>
      <c r="E87" s="1">
        <f t="shared" si="14"/>
        <v>127.70125579979907</v>
      </c>
    </row>
    <row r="88" spans="1:5" ht="15.75">
      <c r="A88" s="1">
        <v>106.8</v>
      </c>
      <c r="B88" s="1">
        <v>0.929</v>
      </c>
      <c r="C88" s="1">
        <f t="shared" si="12"/>
        <v>0.9299866658844795</v>
      </c>
      <c r="D88" s="15">
        <f t="shared" si="13"/>
        <v>0.8363724847802139</v>
      </c>
      <c r="E88" s="1">
        <f t="shared" si="14"/>
        <v>129.49471508653562</v>
      </c>
    </row>
    <row r="89" spans="1:5" ht="15.75">
      <c r="A89" s="1">
        <v>108.3</v>
      </c>
      <c r="B89" s="1">
        <v>0.82</v>
      </c>
      <c r="C89" s="1">
        <f t="shared" si="12"/>
        <v>0.8212795317358519</v>
      </c>
      <c r="D89" s="15">
        <f t="shared" si="13"/>
        <v>0.8367038452803321</v>
      </c>
      <c r="E89" s="1">
        <f t="shared" si="14"/>
        <v>131.28746410814128</v>
      </c>
    </row>
    <row r="90" spans="1:5" ht="15.75">
      <c r="A90" s="1">
        <v>109.8</v>
      </c>
      <c r="B90" s="1">
        <v>0.857</v>
      </c>
      <c r="C90" s="1">
        <f t="shared" si="12"/>
        <v>0.8587643367855918</v>
      </c>
      <c r="D90" s="15">
        <f t="shared" si="13"/>
        <v>0.8370352057804504</v>
      </c>
      <c r="E90" s="1">
        <f t="shared" si="14"/>
        <v>133.07950342696705</v>
      </c>
    </row>
    <row r="91" spans="1:5" ht="15.75">
      <c r="A91" s="1">
        <v>111.3</v>
      </c>
      <c r="B91" s="1">
        <v>0.901</v>
      </c>
      <c r="C91" s="1">
        <f t="shared" si="12"/>
        <v>0.9033039178377521</v>
      </c>
      <c r="D91" s="15">
        <f t="shared" si="13"/>
        <v>0.8373665662805687</v>
      </c>
      <c r="E91" s="1">
        <f t="shared" si="14"/>
        <v>134.87083360469643</v>
      </c>
    </row>
    <row r="92" spans="1:5" ht="15.75">
      <c r="A92" s="1">
        <v>112.8</v>
      </c>
      <c r="B92" s="1">
        <v>0.85</v>
      </c>
      <c r="C92" s="1">
        <f t="shared" si="12"/>
        <v>0.852597089154894</v>
      </c>
      <c r="D92" s="15">
        <f t="shared" si="13"/>
        <v>0.8376979267806871</v>
      </c>
      <c r="E92" s="1">
        <f t="shared" si="14"/>
        <v>136.66145520234627</v>
      </c>
    </row>
    <row r="93" spans="1:5" ht="15.75">
      <c r="A93" s="1">
        <v>113.7</v>
      </c>
      <c r="B93" s="1">
        <v>0.921</v>
      </c>
      <c r="C93" s="1">
        <f t="shared" si="12"/>
        <v>0.9240894004619631</v>
      </c>
      <c r="D93" s="15">
        <f t="shared" si="13"/>
        <v>0.837896743080758</v>
      </c>
      <c r="E93" s="1">
        <f t="shared" si="14"/>
        <v>137.7355732335143</v>
      </c>
    </row>
    <row r="94" spans="1:5" ht="15.75">
      <c r="A94" s="1">
        <v>114.8</v>
      </c>
      <c r="B94" s="1">
        <v>0.851</v>
      </c>
      <c r="C94" s="1">
        <f t="shared" si="12"/>
        <v>0.854165584676928</v>
      </c>
      <c r="D94" s="15">
        <f t="shared" si="13"/>
        <v>0.8381397407808449</v>
      </c>
      <c r="E94" s="1">
        <f t="shared" si="14"/>
        <v>139.04800354373342</v>
      </c>
    </row>
    <row r="95" spans="1:5" ht="15.75">
      <c r="A95" s="1">
        <v>116.3</v>
      </c>
      <c r="B95" s="1">
        <v>0.854</v>
      </c>
      <c r="C95" s="1">
        <f t="shared" si="12"/>
        <v>0.8576023192865998</v>
      </c>
      <c r="D95" s="15">
        <f t="shared" si="13"/>
        <v>0.8384711012809631</v>
      </c>
      <c r="E95" s="1">
        <f t="shared" si="14"/>
        <v>140.83697396586055</v>
      </c>
    </row>
    <row r="96" spans="1:5" ht="15.75">
      <c r="A96" s="1">
        <v>117.8</v>
      </c>
      <c r="B96" s="1">
        <v>0.872</v>
      </c>
      <c r="C96" s="1">
        <f t="shared" si="12"/>
        <v>0.8761127914444214</v>
      </c>
      <c r="D96" s="15">
        <f t="shared" si="13"/>
        <v>0.8388024617810814</v>
      </c>
      <c r="E96" s="1">
        <f t="shared" si="14"/>
        <v>142.62523767316412</v>
      </c>
    </row>
    <row r="97" spans="1:5" ht="15.75">
      <c r="A97" s="1">
        <v>119.3</v>
      </c>
      <c r="B97" s="1">
        <v>0.882</v>
      </c>
      <c r="C97" s="1">
        <f aca="true" t="shared" si="15" ref="C97:C112">B97*(1+($I$28+$I$29*A97)/(1282900)+($I$30+A97*$I$31-$I$32)/400)</f>
        <v>0.8865994848521747</v>
      </c>
      <c r="D97" s="15">
        <f aca="true" t="shared" si="16" ref="D97:D112">G$18+G$20*A97</f>
        <v>0.8391338222811997</v>
      </c>
      <c r="E97" s="1">
        <f t="shared" si="14"/>
        <v>144.41279522378485</v>
      </c>
    </row>
    <row r="98" spans="1:5" ht="15.75">
      <c r="A98" s="1">
        <v>120.8</v>
      </c>
      <c r="B98" s="1">
        <v>0.867</v>
      </c>
      <c r="C98" s="1">
        <f t="shared" si="15"/>
        <v>0.8719533157166789</v>
      </c>
      <c r="D98" s="15">
        <f t="shared" si="16"/>
        <v>0.839465182781318</v>
      </c>
      <c r="E98" s="1">
        <f aca="true" t="shared" si="17" ref="E98:E113">E97+(A98-A97)/D98</f>
        <v>146.19964717520253</v>
      </c>
    </row>
    <row r="99" spans="1:5" ht="15.75">
      <c r="A99" s="1">
        <v>122.3</v>
      </c>
      <c r="B99" s="1">
        <v>0.845</v>
      </c>
      <c r="C99" s="1">
        <f t="shared" si="15"/>
        <v>0.8502487161478858</v>
      </c>
      <c r="D99" s="15">
        <f t="shared" si="16"/>
        <v>0.8397965432814364</v>
      </c>
      <c r="E99" s="1">
        <f t="shared" si="17"/>
        <v>147.98579408423703</v>
      </c>
    </row>
    <row r="100" spans="1:5" ht="15.75">
      <c r="A100" s="1">
        <v>125.8</v>
      </c>
      <c r="B100" s="1">
        <v>0.833</v>
      </c>
      <c r="C100" s="1">
        <f t="shared" si="15"/>
        <v>0.8391427684600895</v>
      </c>
      <c r="D100" s="15">
        <f t="shared" si="16"/>
        <v>0.8405697177817124</v>
      </c>
      <c r="E100" s="1">
        <f t="shared" si="17"/>
        <v>152.1496366852251</v>
      </c>
    </row>
    <row r="101" spans="1:5" ht="15.75">
      <c r="A101" s="1">
        <v>127.3</v>
      </c>
      <c r="B101" s="1">
        <v>0.855</v>
      </c>
      <c r="C101" s="1">
        <f t="shared" si="15"/>
        <v>0.8617310758592329</v>
      </c>
      <c r="D101" s="15">
        <f t="shared" si="16"/>
        <v>0.8409010782818307</v>
      </c>
      <c r="E101" s="1">
        <f t="shared" si="17"/>
        <v>153.93343746600763</v>
      </c>
    </row>
    <row r="102" spans="1:5" ht="15.75">
      <c r="A102" s="1">
        <v>130.3</v>
      </c>
      <c r="B102" s="1">
        <v>0.812</v>
      </c>
      <c r="C102" s="1">
        <f t="shared" si="15"/>
        <v>0.8192018442442823</v>
      </c>
      <c r="D102" s="15">
        <f t="shared" si="16"/>
        <v>0.8415637992820674</v>
      </c>
      <c r="E102" s="1">
        <f t="shared" si="17"/>
        <v>157.49822958581993</v>
      </c>
    </row>
    <row r="103" spans="1:5" ht="15.75">
      <c r="A103" s="1">
        <v>131.8</v>
      </c>
      <c r="B103" s="1">
        <v>0.843</v>
      </c>
      <c r="C103" s="1">
        <f t="shared" si="15"/>
        <v>0.8508968849403188</v>
      </c>
      <c r="D103" s="15">
        <f t="shared" si="16"/>
        <v>0.8418951597821857</v>
      </c>
      <c r="E103" s="1">
        <f t="shared" si="17"/>
        <v>159.27992411461148</v>
      </c>
    </row>
    <row r="104" spans="1:5" ht="15.75">
      <c r="A104" s="1">
        <v>133.8</v>
      </c>
      <c r="B104" s="1">
        <v>0.887</v>
      </c>
      <c r="C104" s="1">
        <f t="shared" si="15"/>
        <v>0.8958984192774796</v>
      </c>
      <c r="D104" s="15">
        <f t="shared" si="16"/>
        <v>0.8423369737823434</v>
      </c>
      <c r="E104" s="1">
        <f t="shared" si="17"/>
        <v>161.65427079800517</v>
      </c>
    </row>
    <row r="105" spans="1:5" ht="15.75">
      <c r="A105" s="1">
        <v>135.3</v>
      </c>
      <c r="B105" s="1">
        <v>0.866</v>
      </c>
      <c r="C105" s="1">
        <f t="shared" si="15"/>
        <v>0.8751193015067948</v>
      </c>
      <c r="D105" s="15">
        <f t="shared" si="16"/>
        <v>0.8426683342824617</v>
      </c>
      <c r="E105" s="1">
        <f t="shared" si="17"/>
        <v>163.43433056645162</v>
      </c>
    </row>
    <row r="106" spans="1:5" ht="15.75">
      <c r="A106" s="1">
        <v>136.8</v>
      </c>
      <c r="B106" s="1">
        <v>0.86</v>
      </c>
      <c r="C106" s="1">
        <f t="shared" si="15"/>
        <v>0.8694846843548859</v>
      </c>
      <c r="D106" s="15">
        <f t="shared" si="16"/>
        <v>0.84299969478258</v>
      </c>
      <c r="E106" s="1">
        <f t="shared" si="17"/>
        <v>165.21369064129348</v>
      </c>
    </row>
    <row r="107" spans="1:5" ht="15.75">
      <c r="A107" s="1">
        <v>138.3</v>
      </c>
      <c r="B107" s="1">
        <v>0.748</v>
      </c>
      <c r="C107" s="1">
        <f t="shared" si="15"/>
        <v>0.7566222215976968</v>
      </c>
      <c r="D107" s="15">
        <f t="shared" si="16"/>
        <v>0.8433310552826982</v>
      </c>
      <c r="E107" s="1">
        <f t="shared" si="17"/>
        <v>166.9923515723761</v>
      </c>
    </row>
    <row r="108" spans="1:5" ht="15.75">
      <c r="A108" s="1">
        <v>139.8</v>
      </c>
      <c r="B108" s="1">
        <v>0.891</v>
      </c>
      <c r="C108" s="1">
        <f t="shared" si="15"/>
        <v>0.9017146008429767</v>
      </c>
      <c r="D108" s="15">
        <f t="shared" si="16"/>
        <v>0.8436624157828166</v>
      </c>
      <c r="E108" s="1">
        <f t="shared" si="17"/>
        <v>168.7703139088969</v>
      </c>
    </row>
    <row r="109" spans="1:5" ht="15.75">
      <c r="A109" s="1">
        <v>141.3</v>
      </c>
      <c r="B109" s="1">
        <v>0.841</v>
      </c>
      <c r="C109" s="1">
        <f t="shared" si="15"/>
        <v>0.8515324293351753</v>
      </c>
      <c r="D109" s="15">
        <f t="shared" si="16"/>
        <v>0.8439937762829349</v>
      </c>
      <c r="E109" s="1">
        <f t="shared" si="17"/>
        <v>170.54757819940647</v>
      </c>
    </row>
    <row r="110" spans="1:5" ht="15.75">
      <c r="A110" s="1">
        <v>143.3</v>
      </c>
      <c r="B110" s="1">
        <v>0.827</v>
      </c>
      <c r="C110" s="1">
        <f t="shared" si="15"/>
        <v>0.8379065910901057</v>
      </c>
      <c r="D110" s="15">
        <f t="shared" si="16"/>
        <v>0.8444355902830927</v>
      </c>
      <c r="E110" s="1">
        <f t="shared" si="17"/>
        <v>172.91602408564572</v>
      </c>
    </row>
    <row r="111" spans="1:5" ht="15.75">
      <c r="A111" s="1">
        <v>144.8</v>
      </c>
      <c r="B111" s="1">
        <v>0.845</v>
      </c>
      <c r="C111" s="1">
        <f t="shared" si="15"/>
        <v>0.8565650676984615</v>
      </c>
      <c r="D111" s="15">
        <f t="shared" si="16"/>
        <v>0.844766950783211</v>
      </c>
      <c r="E111" s="1">
        <f t="shared" si="17"/>
        <v>174.69166173175546</v>
      </c>
    </row>
    <row r="112" spans="1:5" ht="15.75">
      <c r="A112" s="1">
        <v>146.3</v>
      </c>
      <c r="B112" s="1">
        <v>0.837</v>
      </c>
      <c r="C112" s="1">
        <f t="shared" si="15"/>
        <v>0.8488726793847745</v>
      </c>
      <c r="D112" s="15">
        <f t="shared" si="16"/>
        <v>0.8450983112833292</v>
      </c>
      <c r="E112" s="1">
        <f t="shared" si="17"/>
        <v>176.46660315569721</v>
      </c>
    </row>
    <row r="113" spans="1:5" ht="15.75">
      <c r="A113" s="1">
        <v>147.8</v>
      </c>
      <c r="B113" s="1">
        <v>0.828</v>
      </c>
      <c r="C113" s="1">
        <f aca="true" t="shared" si="18" ref="C113:C127">B113*(1+($I$28+$I$29*A113)/(1282900)+($I$30+A113*$I$31-$I$32)/400)</f>
        <v>0.8401576346337392</v>
      </c>
      <c r="D113" s="15">
        <f aca="true" t="shared" si="19" ref="D113:D127">G$18+G$20*A113</f>
        <v>0.8454296717834475</v>
      </c>
      <c r="E113" s="1">
        <f t="shared" si="17"/>
        <v>178.24084890323022</v>
      </c>
    </row>
    <row r="114" spans="1:5" ht="15.75">
      <c r="A114" s="1">
        <v>153.9</v>
      </c>
      <c r="B114" s="1">
        <v>0.846</v>
      </c>
      <c r="C114" s="1">
        <f t="shared" si="18"/>
        <v>0.8601363906738976</v>
      </c>
      <c r="D114" s="15">
        <f t="shared" si="19"/>
        <v>0.8467772044839287</v>
      </c>
      <c r="E114" s="1">
        <f aca="true" t="shared" si="20" ref="E114:E177">E113+(A114-A113)/D114</f>
        <v>185.44463281203025</v>
      </c>
    </row>
    <row r="115" spans="1:5" ht="15.75">
      <c r="A115" s="1">
        <v>155.4</v>
      </c>
      <c r="B115" s="1">
        <v>0.79</v>
      </c>
      <c r="C115" s="1">
        <f t="shared" si="18"/>
        <v>0.8035943303734215</v>
      </c>
      <c r="D115" s="15">
        <f t="shared" si="19"/>
        <v>0.847108564984047</v>
      </c>
      <c r="E115" s="1">
        <f t="shared" si="20"/>
        <v>187.2153621636196</v>
      </c>
    </row>
    <row r="116" spans="1:5" ht="15.75">
      <c r="A116" s="1">
        <v>158.4</v>
      </c>
      <c r="B116" s="1">
        <v>0.848</v>
      </c>
      <c r="C116" s="1">
        <f t="shared" si="18"/>
        <v>0.8634375653306574</v>
      </c>
      <c r="D116" s="15">
        <f t="shared" si="19"/>
        <v>0.8477712859842836</v>
      </c>
      <c r="E116" s="1">
        <f t="shared" si="20"/>
        <v>190.7540524325604</v>
      </c>
    </row>
    <row r="117" spans="1:5" ht="15.75">
      <c r="A117" s="1">
        <v>159.9</v>
      </c>
      <c r="B117" s="1">
        <v>0.893</v>
      </c>
      <c r="C117" s="1">
        <f t="shared" si="18"/>
        <v>0.9097017857696129</v>
      </c>
      <c r="D117" s="15">
        <f t="shared" si="19"/>
        <v>0.8481026464844019</v>
      </c>
      <c r="E117" s="1">
        <f t="shared" si="20"/>
        <v>192.52270626970838</v>
      </c>
    </row>
    <row r="118" spans="1:5" ht="15.75">
      <c r="A118" s="1">
        <v>161.4</v>
      </c>
      <c r="B118" s="1">
        <v>0.922</v>
      </c>
      <c r="C118" s="1">
        <f t="shared" si="18"/>
        <v>0.9397036346170392</v>
      </c>
      <c r="D118" s="15">
        <f t="shared" si="19"/>
        <v>0.8484340069845202</v>
      </c>
      <c r="E118" s="1">
        <f t="shared" si="20"/>
        <v>194.2906693495138</v>
      </c>
    </row>
    <row r="119" spans="1:5" ht="15.75">
      <c r="A119" s="1">
        <v>163.4</v>
      </c>
      <c r="B119" s="1">
        <v>0.824</v>
      </c>
      <c r="C119" s="1">
        <f t="shared" si="18"/>
        <v>0.8403694035783943</v>
      </c>
      <c r="D119" s="15">
        <f t="shared" si="19"/>
        <v>0.848875820984678</v>
      </c>
      <c r="E119" s="1">
        <f t="shared" si="20"/>
        <v>196.64672656136847</v>
      </c>
    </row>
    <row r="120" spans="1:5" ht="15.75">
      <c r="A120" s="1">
        <v>164.9</v>
      </c>
      <c r="B120" s="1">
        <v>0.773</v>
      </c>
      <c r="C120" s="1">
        <f t="shared" si="18"/>
        <v>0.788741458981841</v>
      </c>
      <c r="D120" s="15">
        <f t="shared" si="19"/>
        <v>0.8492071814847962</v>
      </c>
      <c r="E120" s="1">
        <f t="shared" si="20"/>
        <v>198.4130799704121</v>
      </c>
    </row>
    <row r="121" spans="1:5" ht="15.75">
      <c r="A121" s="1">
        <v>166.4</v>
      </c>
      <c r="B121" s="1">
        <v>0.76</v>
      </c>
      <c r="C121" s="1">
        <f t="shared" si="18"/>
        <v>0.7758554574463087</v>
      </c>
      <c r="D121" s="15">
        <f t="shared" si="19"/>
        <v>0.8495385419849146</v>
      </c>
      <c r="E121" s="1">
        <f t="shared" si="20"/>
        <v>200.17874441748393</v>
      </c>
    </row>
    <row r="122" spans="1:5" ht="15.75">
      <c r="A122" s="1">
        <v>167.9</v>
      </c>
      <c r="B122" s="1">
        <v>0.851</v>
      </c>
      <c r="C122" s="1">
        <f t="shared" si="18"/>
        <v>0.8691780199433354</v>
      </c>
      <c r="D122" s="15">
        <f t="shared" si="19"/>
        <v>0.8498699024850329</v>
      </c>
      <c r="E122" s="1">
        <f t="shared" si="20"/>
        <v>201.94372043983037</v>
      </c>
    </row>
    <row r="123" spans="1:5" ht="15.75">
      <c r="A123" s="1">
        <v>169.4</v>
      </c>
      <c r="B123" s="1">
        <v>0.895</v>
      </c>
      <c r="C123" s="1">
        <f t="shared" si="18"/>
        <v>0.9145639007425006</v>
      </c>
      <c r="D123" s="15">
        <f t="shared" si="19"/>
        <v>0.8502012629851512</v>
      </c>
      <c r="E123" s="1">
        <f t="shared" si="20"/>
        <v>203.7080085740697</v>
      </c>
    </row>
    <row r="124" spans="1:5" ht="15.75">
      <c r="A124" s="1">
        <v>170.9</v>
      </c>
      <c r="B124" s="1">
        <v>0.885</v>
      </c>
      <c r="C124" s="1">
        <f t="shared" si="18"/>
        <v>0.9047863330354549</v>
      </c>
      <c r="D124" s="15">
        <f t="shared" si="19"/>
        <v>0.8505326234852695</v>
      </c>
      <c r="E124" s="1">
        <f t="shared" si="20"/>
        <v>205.471609356193</v>
      </c>
    </row>
    <row r="125" spans="1:5" ht="15.75">
      <c r="A125" s="1">
        <v>182.6</v>
      </c>
      <c r="B125" s="1">
        <v>0.832</v>
      </c>
      <c r="C125" s="1">
        <f t="shared" si="18"/>
        <v>0.8538353607910681</v>
      </c>
      <c r="D125" s="15">
        <f t="shared" si="19"/>
        <v>0.8531172353861923</v>
      </c>
      <c r="E125" s="1">
        <f t="shared" si="20"/>
        <v>219.1860198905243</v>
      </c>
    </row>
    <row r="126" spans="1:5" ht="15.75">
      <c r="A126" s="1">
        <v>184.1</v>
      </c>
      <c r="B126" s="1">
        <v>0.744</v>
      </c>
      <c r="C126" s="1">
        <f t="shared" si="18"/>
        <v>0.7638966101001888</v>
      </c>
      <c r="D126" s="15">
        <f t="shared" si="19"/>
        <v>0.8534485958863106</v>
      </c>
      <c r="E126" s="1">
        <f t="shared" si="20"/>
        <v>220.94359498904825</v>
      </c>
    </row>
    <row r="127" spans="1:5" ht="15.75">
      <c r="A127" s="1">
        <v>185.6</v>
      </c>
      <c r="B127" s="1">
        <v>0.784</v>
      </c>
      <c r="C127" s="1">
        <f t="shared" si="18"/>
        <v>0.8053570122035209</v>
      </c>
      <c r="D127" s="15">
        <f t="shared" si="19"/>
        <v>0.8537799563864289</v>
      </c>
      <c r="E127" s="1">
        <f t="shared" si="20"/>
        <v>222.70048795518048</v>
      </c>
    </row>
    <row r="128" spans="1:5" ht="15.75">
      <c r="A128" s="1">
        <v>187.1</v>
      </c>
      <c r="B128" s="1">
        <v>0.779</v>
      </c>
      <c r="C128" s="1">
        <f aca="true" t="shared" si="21" ref="C128:C143">B128*(1+($I$28+$I$29*A128)/(1282900)+($I$30+A128*$I$31-$I$32)/400)</f>
        <v>0.8006090069940244</v>
      </c>
      <c r="D128" s="15">
        <f aca="true" t="shared" si="22" ref="D128:D143">G$18+G$20*A128</f>
        <v>0.8541113168865472</v>
      </c>
      <c r="E128" s="1">
        <f t="shared" si="20"/>
        <v>224.45669931820032</v>
      </c>
    </row>
    <row r="129" spans="1:5" ht="15.75">
      <c r="A129" s="1">
        <v>188.6</v>
      </c>
      <c r="B129" s="1">
        <v>0.77</v>
      </c>
      <c r="C129" s="1">
        <f t="shared" si="21"/>
        <v>0.7917430674698521</v>
      </c>
      <c r="D129" s="15">
        <f t="shared" si="22"/>
        <v>0.8544426773866656</v>
      </c>
      <c r="E129" s="1">
        <f t="shared" si="20"/>
        <v>226.21222960677133</v>
      </c>
    </row>
    <row r="130" spans="1:5" ht="15.75">
      <c r="A130" s="1">
        <v>190.1</v>
      </c>
      <c r="B130" s="1">
        <v>0.89</v>
      </c>
      <c r="C130" s="1">
        <f t="shared" si="21"/>
        <v>0.9155751124852729</v>
      </c>
      <c r="D130" s="15">
        <f t="shared" si="22"/>
        <v>0.8547740378867839</v>
      </c>
      <c r="E130" s="1">
        <f t="shared" si="20"/>
        <v>227.96707934894224</v>
      </c>
    </row>
    <row r="131" spans="1:5" ht="15.75">
      <c r="A131" s="1">
        <v>192.2</v>
      </c>
      <c r="B131" s="1">
        <v>0.705</v>
      </c>
      <c r="C131" s="1">
        <f t="shared" si="21"/>
        <v>0.7257507905921068</v>
      </c>
      <c r="D131" s="15">
        <f t="shared" si="22"/>
        <v>0.8552379425869494</v>
      </c>
      <c r="E131" s="1">
        <f t="shared" si="20"/>
        <v>230.4225363573718</v>
      </c>
    </row>
    <row r="132" spans="1:5" ht="15.75">
      <c r="A132" s="1">
        <v>193.7</v>
      </c>
      <c r="B132" s="1">
        <v>0.788</v>
      </c>
      <c r="C132" s="1">
        <f t="shared" si="21"/>
        <v>0.8115864766791514</v>
      </c>
      <c r="D132" s="15">
        <f t="shared" si="22"/>
        <v>0.8555693030870678</v>
      </c>
      <c r="E132" s="1">
        <f t="shared" si="20"/>
        <v>232.1757549389498</v>
      </c>
    </row>
    <row r="133" spans="1:5" ht="15.75">
      <c r="A133" s="1">
        <v>195.2</v>
      </c>
      <c r="B133" s="1">
        <v>0.696</v>
      </c>
      <c r="C133" s="1">
        <f t="shared" si="21"/>
        <v>0.7171795643071465</v>
      </c>
      <c r="D133" s="15">
        <f t="shared" si="22"/>
        <v>0.8559006635871861</v>
      </c>
      <c r="E133" s="1">
        <f t="shared" si="20"/>
        <v>233.92829476490732</v>
      </c>
    </row>
    <row r="134" spans="1:5" ht="15.75">
      <c r="A134" s="1">
        <v>196.7</v>
      </c>
      <c r="B134" s="1">
        <v>0.746</v>
      </c>
      <c r="C134" s="1">
        <f t="shared" si="21"/>
        <v>0.7690728400180374</v>
      </c>
      <c r="D134" s="15">
        <f t="shared" si="22"/>
        <v>0.8562320240873044</v>
      </c>
      <c r="E134" s="1">
        <f t="shared" si="20"/>
        <v>235.6801563605991</v>
      </c>
    </row>
    <row r="135" spans="1:5" ht="15.75">
      <c r="A135" s="1">
        <v>198.2</v>
      </c>
      <c r="B135" s="1">
        <v>0.795</v>
      </c>
      <c r="C135" s="1">
        <f t="shared" si="21"/>
        <v>0.8199845218058027</v>
      </c>
      <c r="D135" s="15">
        <f t="shared" si="22"/>
        <v>0.8565633845874226</v>
      </c>
      <c r="E135" s="1">
        <f t="shared" si="20"/>
        <v>237.4313402507703</v>
      </c>
    </row>
    <row r="136" spans="1:5" ht="15.75">
      <c r="A136" s="1">
        <v>199.7</v>
      </c>
      <c r="B136" s="1">
        <v>0.778</v>
      </c>
      <c r="C136" s="1">
        <f t="shared" si="21"/>
        <v>0.8028379634850791</v>
      </c>
      <c r="D136" s="15">
        <f t="shared" si="22"/>
        <v>0.856894745087541</v>
      </c>
      <c r="E136" s="1">
        <f t="shared" si="20"/>
        <v>239.18184695955722</v>
      </c>
    </row>
    <row r="137" spans="1:5" ht="15.75">
      <c r="A137" s="1">
        <v>200.45</v>
      </c>
      <c r="B137" s="1">
        <v>0.815</v>
      </c>
      <c r="C137" s="1">
        <f t="shared" si="21"/>
        <v>0.8412222734731891</v>
      </c>
      <c r="D137" s="15">
        <f t="shared" si="22"/>
        <v>0.8570604253376002</v>
      </c>
      <c r="E137" s="1">
        <f t="shared" si="20"/>
        <v>240.0569311167852</v>
      </c>
    </row>
    <row r="138" spans="1:5" ht="15.75">
      <c r="A138" s="1">
        <v>221.4</v>
      </c>
      <c r="B138" s="1">
        <v>0.747</v>
      </c>
      <c r="C138" s="1">
        <f t="shared" si="21"/>
        <v>0.7762335450012436</v>
      </c>
      <c r="D138" s="15">
        <f t="shared" si="22"/>
        <v>0.8616884269892525</v>
      </c>
      <c r="E138" s="1">
        <f t="shared" si="20"/>
        <v>264.3696633571374</v>
      </c>
    </row>
    <row r="139" spans="1:5" ht="15.75">
      <c r="A139" s="1">
        <v>222.9</v>
      </c>
      <c r="B139" s="1">
        <v>0.771</v>
      </c>
      <c r="C139" s="1">
        <f t="shared" si="21"/>
        <v>0.8015569889363383</v>
      </c>
      <c r="D139" s="15">
        <f t="shared" si="22"/>
        <v>0.8620197874893708</v>
      </c>
      <c r="E139" s="1">
        <f t="shared" si="20"/>
        <v>266.1097626237317</v>
      </c>
    </row>
    <row r="140" spans="1:5" ht="15.75">
      <c r="A140" s="1">
        <v>224.4</v>
      </c>
      <c r="B140" s="1">
        <v>0.781</v>
      </c>
      <c r="C140" s="1">
        <f t="shared" si="21"/>
        <v>0.8123425151235653</v>
      </c>
      <c r="D140" s="15">
        <f t="shared" si="22"/>
        <v>0.8623511479894891</v>
      </c>
      <c r="E140" s="1">
        <f t="shared" si="20"/>
        <v>267.8491932530028</v>
      </c>
    </row>
    <row r="141" spans="1:5" ht="15.75">
      <c r="A141" s="1">
        <v>226.31</v>
      </c>
      <c r="B141" s="1">
        <v>0.783</v>
      </c>
      <c r="C141" s="1">
        <f t="shared" si="21"/>
        <v>0.8149196241017489</v>
      </c>
      <c r="D141" s="15">
        <f t="shared" si="22"/>
        <v>0.8627730803596397</v>
      </c>
      <c r="E141" s="1">
        <f t="shared" si="20"/>
        <v>270.0629850871243</v>
      </c>
    </row>
    <row r="142" spans="1:5" ht="15.75">
      <c r="A142" s="1">
        <v>227.81</v>
      </c>
      <c r="B142" s="1">
        <v>0.754</v>
      </c>
      <c r="C142" s="1">
        <f t="shared" si="21"/>
        <v>0.7851131577400773</v>
      </c>
      <c r="D142" s="15">
        <f t="shared" si="22"/>
        <v>0.8631044408597581</v>
      </c>
      <c r="E142" s="1">
        <f t="shared" si="20"/>
        <v>271.8008975910917</v>
      </c>
    </row>
    <row r="143" spans="1:5" ht="15.75">
      <c r="A143" s="1">
        <v>229.31</v>
      </c>
      <c r="B143" s="1">
        <v>0.837</v>
      </c>
      <c r="C143" s="1">
        <f t="shared" si="21"/>
        <v>0.8719551843910871</v>
      </c>
      <c r="D143" s="15">
        <f t="shared" si="22"/>
        <v>0.8634358013598764</v>
      </c>
      <c r="E143" s="1">
        <f t="shared" si="20"/>
        <v>273.53814313689554</v>
      </c>
    </row>
    <row r="144" spans="1:5" ht="15.75">
      <c r="A144" s="1">
        <v>231.1</v>
      </c>
      <c r="B144" s="1">
        <v>0.764</v>
      </c>
      <c r="C144" s="1">
        <f aca="true" t="shared" si="23" ref="C144:C159">B144*(1+($I$28+$I$29*A144)/(1282900)+($I$30+A144*$I$31-$I$32)/400)</f>
        <v>0.7963608564781575</v>
      </c>
      <c r="D144" s="15">
        <f aca="true" t="shared" si="24" ref="D144:D159">G$18+G$20*A144</f>
        <v>0.8638312248900175</v>
      </c>
      <c r="E144" s="1">
        <f t="shared" si="20"/>
        <v>275.61030717591586</v>
      </c>
    </row>
    <row r="145" spans="1:5" ht="15.75">
      <c r="A145" s="1">
        <v>232.6</v>
      </c>
      <c r="B145" s="1">
        <v>1.027</v>
      </c>
      <c r="C145" s="1">
        <f t="shared" si="23"/>
        <v>1.071012571254098</v>
      </c>
      <c r="D145" s="15">
        <f t="shared" si="24"/>
        <v>0.8641625853901359</v>
      </c>
      <c r="E145" s="1">
        <f t="shared" si="20"/>
        <v>277.3460916513833</v>
      </c>
    </row>
    <row r="146" spans="1:5" ht="15.75">
      <c r="A146" s="1">
        <v>234.1</v>
      </c>
      <c r="B146" s="1">
        <v>0.74</v>
      </c>
      <c r="C146" s="1">
        <f t="shared" si="23"/>
        <v>0.7720818156657213</v>
      </c>
      <c r="D146" s="15">
        <f t="shared" si="24"/>
        <v>0.8644939458902542</v>
      </c>
      <c r="E146" s="1">
        <f t="shared" si="20"/>
        <v>279.0812108007202</v>
      </c>
    </row>
    <row r="147" spans="1:5" ht="15.75">
      <c r="A147" s="1">
        <v>235.6</v>
      </c>
      <c r="B147" s="1">
        <v>0.666</v>
      </c>
      <c r="C147" s="1">
        <f t="shared" si="23"/>
        <v>0.6952055228670138</v>
      </c>
      <c r="D147" s="15">
        <f t="shared" si="24"/>
        <v>0.8648253063903725</v>
      </c>
      <c r="E147" s="1">
        <f t="shared" si="20"/>
        <v>280.81566513377015</v>
      </c>
    </row>
    <row r="148" spans="1:5" ht="15.75">
      <c r="A148" s="1">
        <v>237.1</v>
      </c>
      <c r="B148" s="1">
        <v>0.642</v>
      </c>
      <c r="C148" s="1">
        <f t="shared" si="23"/>
        <v>0.6704730004047926</v>
      </c>
      <c r="D148" s="15">
        <f t="shared" si="24"/>
        <v>0.8651566668904908</v>
      </c>
      <c r="E148" s="1">
        <f t="shared" si="20"/>
        <v>282.5494551597908</v>
      </c>
    </row>
    <row r="149" spans="1:5" ht="15.75">
      <c r="A149" s="1">
        <v>238.6</v>
      </c>
      <c r="B149" s="1">
        <v>0.883</v>
      </c>
      <c r="C149" s="1">
        <f t="shared" si="23"/>
        <v>0.9226014898733063</v>
      </c>
      <c r="D149" s="15">
        <f t="shared" si="24"/>
        <v>0.8654880273906091</v>
      </c>
      <c r="E149" s="1">
        <f t="shared" si="20"/>
        <v>284.28258138745497</v>
      </c>
    </row>
    <row r="150" spans="1:5" ht="15.75">
      <c r="A150" s="1">
        <v>240.9</v>
      </c>
      <c r="B150" s="1">
        <v>0.84</v>
      </c>
      <c r="C150" s="1">
        <f t="shared" si="23"/>
        <v>0.8783148424494197</v>
      </c>
      <c r="D150" s="15">
        <f t="shared" si="24"/>
        <v>0.8659961134907905</v>
      </c>
      <c r="E150" s="1">
        <f t="shared" si="20"/>
        <v>286.9384824523325</v>
      </c>
    </row>
    <row r="151" spans="1:5" ht="15.75">
      <c r="A151" s="1">
        <v>242.4</v>
      </c>
      <c r="B151" s="1">
        <v>0.824</v>
      </c>
      <c r="C151" s="1">
        <f t="shared" si="23"/>
        <v>0.8619956610687965</v>
      </c>
      <c r="D151" s="15">
        <f t="shared" si="24"/>
        <v>0.8663274739909088</v>
      </c>
      <c r="E151" s="1">
        <f t="shared" si="20"/>
        <v>288.6699293301395</v>
      </c>
    </row>
    <row r="152" spans="1:5" ht="15.75">
      <c r="A152" s="1">
        <v>243.9</v>
      </c>
      <c r="B152" s="1">
        <v>0.975</v>
      </c>
      <c r="C152" s="1">
        <f t="shared" si="23"/>
        <v>1.0204443313783298</v>
      </c>
      <c r="D152" s="15">
        <f t="shared" si="24"/>
        <v>0.8666588344910271</v>
      </c>
      <c r="E152" s="1">
        <f t="shared" si="20"/>
        <v>290.40071420222927</v>
      </c>
    </row>
    <row r="153" spans="1:5" ht="15.75">
      <c r="A153" s="1">
        <v>245.4</v>
      </c>
      <c r="B153" s="1">
        <v>0.814</v>
      </c>
      <c r="C153" s="1">
        <f t="shared" si="23"/>
        <v>0.852345832331965</v>
      </c>
      <c r="D153" s="15">
        <f t="shared" si="24"/>
        <v>0.8669901949911454</v>
      </c>
      <c r="E153" s="1">
        <f t="shared" si="20"/>
        <v>292.1308375746341</v>
      </c>
    </row>
    <row r="154" spans="1:5" ht="15.75">
      <c r="A154" s="1">
        <v>246.9</v>
      </c>
      <c r="B154" s="1">
        <v>0.905</v>
      </c>
      <c r="C154" s="1">
        <f t="shared" si="23"/>
        <v>0.9480836414179562</v>
      </c>
      <c r="D154" s="15">
        <f t="shared" si="24"/>
        <v>0.8673215554912638</v>
      </c>
      <c r="E154" s="1">
        <f t="shared" si="20"/>
        <v>293.8602999528064</v>
      </c>
    </row>
    <row r="155" spans="1:5" ht="15.75">
      <c r="A155" s="1">
        <v>248.4</v>
      </c>
      <c r="B155" s="1">
        <v>0.858</v>
      </c>
      <c r="C155" s="1">
        <f t="shared" si="23"/>
        <v>0.8992737168508935</v>
      </c>
      <c r="D155" s="15">
        <f t="shared" si="24"/>
        <v>0.8676529159913821</v>
      </c>
      <c r="E155" s="1">
        <f t="shared" si="20"/>
        <v>295.58910184161937</v>
      </c>
    </row>
    <row r="156" spans="1:5" ht="15.75">
      <c r="A156" s="1">
        <v>262</v>
      </c>
      <c r="B156" s="1">
        <v>0.798</v>
      </c>
      <c r="C156" s="1">
        <f t="shared" si="23"/>
        <v>0.8399929708930649</v>
      </c>
      <c r="D156" s="15">
        <f t="shared" si="24"/>
        <v>0.8706572511924547</v>
      </c>
      <c r="E156" s="1">
        <f t="shared" si="20"/>
        <v>311.20948515706687</v>
      </c>
    </row>
    <row r="157" spans="1:5" ht="15.75">
      <c r="A157" s="1">
        <v>263.5</v>
      </c>
      <c r="B157" s="1">
        <v>0.795</v>
      </c>
      <c r="C157" s="1">
        <f t="shared" si="23"/>
        <v>0.8372312761106446</v>
      </c>
      <c r="D157" s="15">
        <f t="shared" si="24"/>
        <v>0.870988611692573</v>
      </c>
      <c r="E157" s="1">
        <f t="shared" si="20"/>
        <v>312.9316661131245</v>
      </c>
    </row>
    <row r="158" spans="1:5" ht="15.75">
      <c r="A158" s="1">
        <v>270.3</v>
      </c>
      <c r="B158" s="1">
        <v>0.844</v>
      </c>
      <c r="C158" s="1">
        <f t="shared" si="23"/>
        <v>0.8907408928091447</v>
      </c>
      <c r="D158" s="15">
        <f t="shared" si="24"/>
        <v>0.8724907792931094</v>
      </c>
      <c r="E158" s="1">
        <f t="shared" si="20"/>
        <v>320.7254447539823</v>
      </c>
    </row>
    <row r="159" spans="1:5" ht="15.75">
      <c r="A159" s="1">
        <v>271.8</v>
      </c>
      <c r="B159" s="1">
        <v>0.851</v>
      </c>
      <c r="C159" s="1">
        <f t="shared" si="23"/>
        <v>0.8985526343346673</v>
      </c>
      <c r="D159" s="15">
        <f t="shared" si="24"/>
        <v>0.8728221397932276</v>
      </c>
      <c r="E159" s="1">
        <f t="shared" si="20"/>
        <v>322.4440079429905</v>
      </c>
    </row>
    <row r="160" spans="1:5" ht="15.75">
      <c r="A160" s="1">
        <v>273.3</v>
      </c>
      <c r="B160" s="1">
        <v>0.816</v>
      </c>
      <c r="C160" s="1">
        <f aca="true" t="shared" si="25" ref="C160:C175">B160*(1+($I$28+$I$29*A160)/(1282900)+($I$30+A160*$I$31-$I$32)/400)</f>
        <v>0.8620035240568531</v>
      </c>
      <c r="D160" s="15">
        <f aca="true" t="shared" si="26" ref="D160:D175">G$18+G$20*A160</f>
        <v>0.8731535002933459</v>
      </c>
      <c r="E160" s="1">
        <f t="shared" si="20"/>
        <v>324.16191893973513</v>
      </c>
    </row>
    <row r="161" spans="1:5" ht="15.75">
      <c r="A161" s="1">
        <v>274.8</v>
      </c>
      <c r="B161" s="1">
        <v>0.765</v>
      </c>
      <c r="C161" s="1">
        <f t="shared" si="25"/>
        <v>0.8085095273880091</v>
      </c>
      <c r="D161" s="15">
        <f t="shared" si="26"/>
        <v>0.8734848607934642</v>
      </c>
      <c r="E161" s="1">
        <f t="shared" si="20"/>
        <v>325.87917823904047</v>
      </c>
    </row>
    <row r="162" spans="1:5" ht="15.75">
      <c r="A162" s="1">
        <v>275.8</v>
      </c>
      <c r="B162" s="1">
        <v>0.802</v>
      </c>
      <c r="C162" s="1">
        <f t="shared" si="25"/>
        <v>0.84788035099147</v>
      </c>
      <c r="D162" s="15">
        <f t="shared" si="26"/>
        <v>0.8737057677935431</v>
      </c>
      <c r="E162" s="1">
        <f t="shared" si="20"/>
        <v>327.02372831168725</v>
      </c>
    </row>
    <row r="163" spans="1:5" ht="15.75">
      <c r="A163" s="1">
        <v>280.1</v>
      </c>
      <c r="B163" s="1">
        <v>0.848</v>
      </c>
      <c r="C163" s="1">
        <f t="shared" si="25"/>
        <v>0.8977233029339126</v>
      </c>
      <c r="D163" s="15">
        <f t="shared" si="26"/>
        <v>0.8746556678938823</v>
      </c>
      <c r="E163" s="1">
        <f t="shared" si="20"/>
        <v>331.9399486688412</v>
      </c>
    </row>
    <row r="164" spans="1:5" ht="15.75">
      <c r="A164" s="1">
        <v>281.6</v>
      </c>
      <c r="B164" s="1">
        <v>0.784</v>
      </c>
      <c r="C164" s="1">
        <f t="shared" si="25"/>
        <v>0.8303612927085846</v>
      </c>
      <c r="D164" s="15">
        <f t="shared" si="26"/>
        <v>0.8749870283940006</v>
      </c>
      <c r="E164" s="1">
        <f t="shared" si="20"/>
        <v>333.6542597972624</v>
      </c>
    </row>
    <row r="165" spans="1:5" ht="15.75">
      <c r="A165" s="1">
        <v>283.1</v>
      </c>
      <c r="B165" s="1">
        <v>0.793</v>
      </c>
      <c r="C165" s="1">
        <f t="shared" si="25"/>
        <v>0.8402886782921438</v>
      </c>
      <c r="D165" s="15">
        <f t="shared" si="26"/>
        <v>0.8753183888941188</v>
      </c>
      <c r="E165" s="1">
        <f t="shared" si="20"/>
        <v>335.3679219561199</v>
      </c>
    </row>
    <row r="166" spans="1:5" ht="15.75">
      <c r="A166" s="1">
        <v>284.6</v>
      </c>
      <c r="B166" s="1">
        <v>0.8</v>
      </c>
      <c r="C166" s="1">
        <f t="shared" si="25"/>
        <v>0.8481047719126202</v>
      </c>
      <c r="D166" s="15">
        <f t="shared" si="26"/>
        <v>0.8756497493942372</v>
      </c>
      <c r="E166" s="1">
        <f t="shared" si="20"/>
        <v>337.0809356365757</v>
      </c>
    </row>
    <row r="167" spans="1:5" ht="15.75">
      <c r="A167" s="1">
        <v>286.1</v>
      </c>
      <c r="B167" s="1">
        <v>0.797</v>
      </c>
      <c r="C167" s="1">
        <f t="shared" si="25"/>
        <v>0.8453215492101224</v>
      </c>
      <c r="D167" s="15">
        <f t="shared" si="26"/>
        <v>0.8759811098943555</v>
      </c>
      <c r="E167" s="1">
        <f t="shared" si="20"/>
        <v>338.79330132923417</v>
      </c>
    </row>
    <row r="168" spans="1:5" ht="15.75">
      <c r="A168" s="1">
        <v>310.4</v>
      </c>
      <c r="B168" s="1">
        <v>0.83</v>
      </c>
      <c r="C168" s="1">
        <f t="shared" si="25"/>
        <v>0.8870228811146506</v>
      </c>
      <c r="D168" s="15">
        <f t="shared" si="26"/>
        <v>0.881349149996272</v>
      </c>
      <c r="E168" s="1">
        <f t="shared" si="20"/>
        <v>366.36466734246824</v>
      </c>
    </row>
    <row r="169" spans="1:5" ht="15.75">
      <c r="A169" s="1">
        <v>311.9</v>
      </c>
      <c r="B169" s="1">
        <v>0.845</v>
      </c>
      <c r="C169" s="1">
        <f t="shared" si="25"/>
        <v>0.9034745052140701</v>
      </c>
      <c r="D169" s="15">
        <f t="shared" si="26"/>
        <v>0.8816805104963904</v>
      </c>
      <c r="E169" s="1">
        <f t="shared" si="20"/>
        <v>368.06596388032125</v>
      </c>
    </row>
    <row r="170" spans="1:5" ht="15.75">
      <c r="A170" s="1">
        <v>313.4</v>
      </c>
      <c r="B170" s="1">
        <v>0.848</v>
      </c>
      <c r="C170" s="1">
        <f t="shared" si="25"/>
        <v>0.9071046921055512</v>
      </c>
      <c r="D170" s="15">
        <f t="shared" si="26"/>
        <v>0.8820118709965087</v>
      </c>
      <c r="E170" s="1">
        <f t="shared" si="20"/>
        <v>369.76662126297674</v>
      </c>
    </row>
    <row r="171" spans="1:5" ht="15.75">
      <c r="A171" s="1">
        <v>314.9</v>
      </c>
      <c r="B171" s="1">
        <v>0.83</v>
      </c>
      <c r="C171" s="1">
        <f t="shared" si="25"/>
        <v>0.8882637265080183</v>
      </c>
      <c r="D171" s="15">
        <f t="shared" si="26"/>
        <v>0.882343231496627</v>
      </c>
      <c r="E171" s="1">
        <f t="shared" si="20"/>
        <v>371.4666399704991</v>
      </c>
    </row>
    <row r="172" spans="1:5" ht="15.75">
      <c r="A172" s="1">
        <v>316.4</v>
      </c>
      <c r="B172" s="1">
        <v>0.823</v>
      </c>
      <c r="C172" s="1">
        <f t="shared" si="25"/>
        <v>0.8811824724927865</v>
      </c>
      <c r="D172" s="15">
        <f t="shared" si="26"/>
        <v>0.8826745919967453</v>
      </c>
      <c r="E172" s="1">
        <f t="shared" si="20"/>
        <v>373.1660204824121</v>
      </c>
    </row>
    <row r="173" spans="1:5" ht="15.75">
      <c r="A173" s="1">
        <v>318.65</v>
      </c>
      <c r="B173" s="1">
        <v>0.804</v>
      </c>
      <c r="C173" s="1">
        <f t="shared" si="25"/>
        <v>0.8614402440072325</v>
      </c>
      <c r="D173" s="15">
        <f t="shared" si="26"/>
        <v>0.8831716327469228</v>
      </c>
      <c r="E173" s="1">
        <f t="shared" si="20"/>
        <v>375.7136566570499</v>
      </c>
    </row>
    <row r="174" spans="1:5" ht="15.75">
      <c r="A174" s="1">
        <v>320.15</v>
      </c>
      <c r="B174" s="1">
        <v>0.74</v>
      </c>
      <c r="C174" s="1">
        <f t="shared" si="25"/>
        <v>0.7932366515729407</v>
      </c>
      <c r="D174" s="15">
        <f t="shared" si="26"/>
        <v>0.8835029932470411</v>
      </c>
      <c r="E174" s="1">
        <f t="shared" si="20"/>
        <v>377.41144377431505</v>
      </c>
    </row>
    <row r="175" spans="1:5" ht="15.75">
      <c r="A175" s="1">
        <v>321.66</v>
      </c>
      <c r="B175" s="1">
        <v>0.802</v>
      </c>
      <c r="C175" s="1">
        <f t="shared" si="25"/>
        <v>0.860099345939622</v>
      </c>
      <c r="D175" s="15">
        <f t="shared" si="26"/>
        <v>0.8838365628171602</v>
      </c>
      <c r="E175" s="1">
        <f t="shared" si="20"/>
        <v>379.11990443720845</v>
      </c>
    </row>
    <row r="176" spans="1:5" ht="15.75">
      <c r="A176" s="1">
        <v>323.15</v>
      </c>
      <c r="B176" s="1">
        <v>0.82</v>
      </c>
      <c r="C176" s="1">
        <f>B176*(1+($I$28+$I$29*A176)/(1282900)+($I$30+A176*$I$31-$I$32)/400)</f>
        <v>0.8798092288890812</v>
      </c>
      <c r="D176" s="15">
        <f>G$18+G$20*A176</f>
        <v>0.8841657142472776</v>
      </c>
      <c r="E176" s="1">
        <f t="shared" si="20"/>
        <v>380.805108891521</v>
      </c>
    </row>
    <row r="177" spans="1:5" ht="15.75">
      <c r="A177" s="1">
        <v>324.6</v>
      </c>
      <c r="B177" s="1">
        <v>0.785</v>
      </c>
      <c r="C177" s="1">
        <f>B177*(1+($I$28+$I$29*A177)/(1282900)+($I$30+A177*$I$31-$I$32)/400)</f>
        <v>0.8426345464892561</v>
      </c>
      <c r="D177" s="15">
        <f>G$18+G$20*A177</f>
        <v>0.8844860293973921</v>
      </c>
      <c r="E177" s="1">
        <f t="shared" si="20"/>
        <v>382.44447904752894</v>
      </c>
    </row>
    <row r="178" spans="1:5" ht="15.75">
      <c r="A178" s="1">
        <v>326.1</v>
      </c>
      <c r="B178" s="1">
        <v>1.019</v>
      </c>
      <c r="C178" s="1">
        <f>B178*(1+($I$28+$I$29*A178)/(1282900)+($I$30+A178*$I$31-$I$32)/400)</f>
        <v>1.0943225805108276</v>
      </c>
      <c r="D178" s="15">
        <f>G$18+G$20*A178</f>
        <v>0.8848173898975104</v>
      </c>
      <c r="E178" s="1">
        <f>E177+(A178-A177)/D178</f>
        <v>384.1397441012297</v>
      </c>
    </row>
    <row r="179" spans="1:5" ht="15.75">
      <c r="A179" s="1">
        <v>337.55</v>
      </c>
      <c r="B179" s="1">
        <v>1.049</v>
      </c>
      <c r="C179" s="1">
        <f>B179*(1+($I$28+$I$29*A179)/(1282900)+($I$30+A179*$I$31-$I$32)/400)</f>
        <v>1.1305304474968416</v>
      </c>
      <c r="D179" s="15">
        <f>G$18+G$20*A179</f>
        <v>0.8873467750484134</v>
      </c>
      <c r="E179" s="1">
        <f>E178+(A179-A178)/D179</f>
        <v>397.0433803367649</v>
      </c>
    </row>
    <row r="180" spans="1:5" ht="15.75">
      <c r="A180" s="1">
        <v>337.9</v>
      </c>
      <c r="B180" s="1">
        <v>0.949</v>
      </c>
      <c r="C180" s="1">
        <f>B180*(1+($I$28+$I$29*A180)/(1282900)+($I$30+A180*$I$31-$I$32)/400)</f>
        <v>1.0228685880732329</v>
      </c>
      <c r="D180" s="15">
        <f>G$18+G$20*A180</f>
        <v>0.887424092498441</v>
      </c>
      <c r="E180" s="1">
        <f>E179+(A180-A179)/D180</f>
        <v>397.43778026680803</v>
      </c>
    </row>
    <row r="194" ht="15.75">
      <c r="E194" s="2"/>
    </row>
    <row r="195" ht="15.75">
      <c r="E195" s="2"/>
    </row>
    <row r="196" ht="15.75">
      <c r="E196" s="2"/>
    </row>
    <row r="197" ht="15.75">
      <c r="E197" s="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1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0.2</v>
      </c>
      <c r="C3" s="1">
        <v>0</v>
      </c>
      <c r="F3" s="4">
        <f>1000*1/SLOPE(C3:C9,B3:B9)</f>
        <v>157.96917225883686</v>
      </c>
      <c r="G3" s="1">
        <f>INTERCEPT(B4:B9,A4:A9)</f>
        <v>-1.171828623184032</v>
      </c>
    </row>
    <row r="4" spans="1:9" ht="15.75">
      <c r="A4" s="1">
        <v>23.2</v>
      </c>
      <c r="B4" s="1">
        <v>3.81</v>
      </c>
      <c r="C4" s="1">
        <f>A4/G$16</f>
        <v>26.641328792985618</v>
      </c>
      <c r="E4" s="5">
        <f>1000*1/SLOPE(C3:C4,B3:B4)</f>
        <v>135.50375163533414</v>
      </c>
      <c r="F4" s="5" t="s">
        <v>7</v>
      </c>
      <c r="I4" s="6">
        <f>SLOPE(E4:E9,A4:A9)*1000</f>
        <v>1320.1890877416045</v>
      </c>
    </row>
    <row r="5" spans="1:9" ht="15.75">
      <c r="A5" s="1">
        <v>51.7</v>
      </c>
      <c r="B5" s="1">
        <v>6.3</v>
      </c>
      <c r="C5" s="1">
        <f>A5/G$16</f>
        <v>59.368823215403296</v>
      </c>
      <c r="E5" s="5">
        <f>1000*1/SLOPE(C4:C5,B4:B5)</f>
        <v>76.08281794693092</v>
      </c>
      <c r="F5" s="7">
        <f>CORREL(C3:C9,B3:B9)</f>
        <v>0.9709521798747183</v>
      </c>
      <c r="I5" s="6"/>
    </row>
    <row r="6" spans="1:5" ht="15.75">
      <c r="A6" s="1">
        <v>60.5</v>
      </c>
      <c r="B6" s="1">
        <v>11.22</v>
      </c>
      <c r="C6" s="1">
        <f>A6/G$16</f>
        <v>69.47415482653577</v>
      </c>
      <c r="E6" s="5">
        <f>1000*1/SLOPE(C5:C6,B5:B6)</f>
        <v>486.8717019221723</v>
      </c>
    </row>
    <row r="7" spans="1:6" ht="15.75">
      <c r="A7" s="1">
        <v>79.8</v>
      </c>
      <c r="B7" s="1">
        <v>13.98</v>
      </c>
      <c r="C7" s="1">
        <f>A7/G$16</f>
        <v>91.6369843827695</v>
      </c>
      <c r="E7" s="5">
        <f>1000*1/SLOPE(C6:C7,B6:B7)</f>
        <v>124.53283516876714</v>
      </c>
      <c r="F7" s="8"/>
    </row>
    <row r="8" ht="15.75">
      <c r="F8" s="4" t="s">
        <v>8</v>
      </c>
    </row>
    <row r="9" ht="15.75">
      <c r="F9" s="4">
        <f>1000*SLOPE(B3:B9,A3:A9)</f>
        <v>171.01567630792613</v>
      </c>
    </row>
    <row r="10" ht="15.75">
      <c r="F10" s="5" t="s">
        <v>9</v>
      </c>
    </row>
    <row r="11" ht="15.75">
      <c r="F11" s="7">
        <f>CORREL(B3:B9,A3:A9)</f>
        <v>0.9709521798747186</v>
      </c>
    </row>
    <row r="12" spans="1:9" ht="15.75">
      <c r="A12" s="9"/>
      <c r="B12" s="9"/>
      <c r="C12" s="9"/>
      <c r="D12" s="16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7" t="s">
        <v>11</v>
      </c>
      <c r="E13" s="1" t="s">
        <v>12</v>
      </c>
      <c r="G13" s="2" t="s">
        <v>13</v>
      </c>
    </row>
    <row r="14" spans="1:5" ht="15.75">
      <c r="A14" s="12">
        <v>0</v>
      </c>
      <c r="C14" s="11"/>
      <c r="D14" s="15">
        <f aca="true" t="shared" si="0" ref="D14:D77">G$16</f>
        <v>0.8708274343323414</v>
      </c>
      <c r="E14" s="1">
        <v>0</v>
      </c>
    </row>
    <row r="15" spans="1:7" ht="15.75">
      <c r="A15" s="1">
        <v>1</v>
      </c>
      <c r="B15" s="1">
        <v>0.679</v>
      </c>
      <c r="C15" s="1">
        <f aca="true" t="shared" si="1" ref="C15:C30">B15*(1+($I$26+$I$27*A15)/(1282900)+($I$28+A15*$I$29-$I$30)/400)</f>
        <v>0.6555442998900167</v>
      </c>
      <c r="D15" s="15">
        <f t="shared" si="0"/>
        <v>0.8708274343323414</v>
      </c>
      <c r="E15" s="1">
        <f>E14+(A15-A14)/D15</f>
        <v>1.1483331376286905</v>
      </c>
      <c r="G15" s="2" t="s">
        <v>14</v>
      </c>
    </row>
    <row r="16" spans="1:7" ht="15.75">
      <c r="A16" s="1">
        <v>1</v>
      </c>
      <c r="B16" s="1">
        <v>0.879</v>
      </c>
      <c r="C16" s="1">
        <f t="shared" si="1"/>
        <v>0.8486354044231585</v>
      </c>
      <c r="D16" s="15">
        <f t="shared" si="0"/>
        <v>0.8708274343323414</v>
      </c>
      <c r="E16" s="1">
        <f aca="true" t="shared" si="2" ref="E16:E31">E15+(A16-A15)/D16</f>
        <v>1.1483331376286905</v>
      </c>
      <c r="G16" s="1">
        <f>AVERAGE(C15:C999)</f>
        <v>0.8708274343323414</v>
      </c>
    </row>
    <row r="17" spans="1:5" ht="15.75">
      <c r="A17" s="1">
        <v>1</v>
      </c>
      <c r="B17" s="1">
        <v>0.83</v>
      </c>
      <c r="C17" s="1">
        <f t="shared" si="1"/>
        <v>0.8013280838125387</v>
      </c>
      <c r="D17" s="15">
        <f t="shared" si="0"/>
        <v>0.8708274343323414</v>
      </c>
      <c r="E17" s="1">
        <f t="shared" si="2"/>
        <v>1.1483331376286905</v>
      </c>
    </row>
    <row r="18" spans="1:5" ht="15.75">
      <c r="A18" s="1">
        <v>1.9</v>
      </c>
      <c r="B18" s="1">
        <v>0.94</v>
      </c>
      <c r="C18" s="1">
        <f t="shared" si="1"/>
        <v>0.9078910105150204</v>
      </c>
      <c r="D18" s="15">
        <f t="shared" si="0"/>
        <v>0.8708274343323414</v>
      </c>
      <c r="E18" s="1">
        <f t="shared" si="2"/>
        <v>2.1818329614945116</v>
      </c>
    </row>
    <row r="19" spans="1:5" ht="15.75">
      <c r="A19" s="1">
        <v>2.5</v>
      </c>
      <c r="B19" s="1">
        <v>1.142</v>
      </c>
      <c r="C19" s="1">
        <f t="shared" si="1"/>
        <v>1.1032848514533315</v>
      </c>
      <c r="D19" s="15">
        <f t="shared" si="0"/>
        <v>0.8708274343323414</v>
      </c>
      <c r="E19" s="1">
        <f t="shared" si="2"/>
        <v>2.870832844071726</v>
      </c>
    </row>
    <row r="20" spans="1:5" ht="15.75">
      <c r="A20" s="1">
        <v>2.5</v>
      </c>
      <c r="B20" s="1">
        <v>0.871</v>
      </c>
      <c r="C20" s="1">
        <f t="shared" si="1"/>
        <v>0.841472071467471</v>
      </c>
      <c r="D20" s="15">
        <f t="shared" si="0"/>
        <v>0.8708274343323414</v>
      </c>
      <c r="E20" s="1">
        <f t="shared" si="2"/>
        <v>2.870832844071726</v>
      </c>
    </row>
    <row r="21" spans="1:5" ht="15.75">
      <c r="A21" s="1">
        <v>2.5</v>
      </c>
      <c r="B21" s="1">
        <v>0.773</v>
      </c>
      <c r="C21" s="1">
        <f t="shared" si="1"/>
        <v>0.7467943871921413</v>
      </c>
      <c r="D21" s="15">
        <f t="shared" si="0"/>
        <v>0.8708274343323414</v>
      </c>
      <c r="E21" s="1">
        <f t="shared" si="2"/>
        <v>2.870832844071726</v>
      </c>
    </row>
    <row r="22" spans="1:5" ht="15.75">
      <c r="A22" s="1">
        <v>2.6</v>
      </c>
      <c r="B22" s="1">
        <v>0.923</v>
      </c>
      <c r="C22" s="1">
        <f t="shared" si="1"/>
        <v>0.8917487942386835</v>
      </c>
      <c r="D22" s="15">
        <f t="shared" si="0"/>
        <v>0.8708274343323414</v>
      </c>
      <c r="E22" s="1">
        <f t="shared" si="2"/>
        <v>2.985666157834595</v>
      </c>
    </row>
    <row r="23" spans="1:5" ht="15.75">
      <c r="A23" s="1">
        <v>4</v>
      </c>
      <c r="B23" s="1">
        <v>0.756</v>
      </c>
      <c r="C23" s="1">
        <f t="shared" si="1"/>
        <v>0.7308570393983818</v>
      </c>
      <c r="D23" s="15">
        <f t="shared" si="0"/>
        <v>0.8708274343323414</v>
      </c>
      <c r="E23" s="1">
        <f t="shared" si="2"/>
        <v>4.593332550514761</v>
      </c>
    </row>
    <row r="24" spans="1:7" ht="15.75">
      <c r="A24" s="1">
        <v>4</v>
      </c>
      <c r="B24" s="1">
        <v>0.903</v>
      </c>
      <c r="C24" s="1">
        <f t="shared" si="1"/>
        <v>0.8729681303925115</v>
      </c>
      <c r="D24" s="15">
        <f t="shared" si="0"/>
        <v>0.8708274343323414</v>
      </c>
      <c r="E24" s="1">
        <f t="shared" si="2"/>
        <v>4.593332550514761</v>
      </c>
      <c r="G24" s="14" t="s">
        <v>16</v>
      </c>
    </row>
    <row r="25" spans="1:5" ht="15.75">
      <c r="A25" s="1">
        <v>4.2</v>
      </c>
      <c r="B25" s="1">
        <v>0.805</v>
      </c>
      <c r="C25" s="1">
        <f t="shared" si="1"/>
        <v>0.7782964502175713</v>
      </c>
      <c r="D25" s="15">
        <f t="shared" si="0"/>
        <v>0.8708274343323414</v>
      </c>
      <c r="E25" s="1">
        <f t="shared" si="2"/>
        <v>4.822999178040499</v>
      </c>
    </row>
    <row r="26" spans="1:9" ht="15.75">
      <c r="A26" s="1">
        <v>4.4</v>
      </c>
      <c r="B26" s="1">
        <v>0.84</v>
      </c>
      <c r="C26" s="1">
        <f t="shared" si="1"/>
        <v>0.812207475518662</v>
      </c>
      <c r="D26" s="15">
        <f t="shared" si="0"/>
        <v>0.8708274343323414</v>
      </c>
      <c r="E26" s="1">
        <f t="shared" si="2"/>
        <v>5.052665805566237</v>
      </c>
      <c r="G26" s="2" t="s">
        <v>17</v>
      </c>
      <c r="I26" s="1">
        <v>2600</v>
      </c>
    </row>
    <row r="27" spans="1:9" ht="15.75">
      <c r="A27" s="1">
        <v>5.5</v>
      </c>
      <c r="B27" s="1">
        <v>0.821</v>
      </c>
      <c r="C27" s="1">
        <f t="shared" si="1"/>
        <v>0.7942234233149156</v>
      </c>
      <c r="D27" s="15">
        <f t="shared" si="0"/>
        <v>0.8708274343323414</v>
      </c>
      <c r="E27" s="1">
        <f t="shared" si="2"/>
        <v>6.315832256957796</v>
      </c>
      <c r="G27" s="2" t="s">
        <v>18</v>
      </c>
      <c r="I27" s="1">
        <v>1.7</v>
      </c>
    </row>
    <row r="28" spans="1:9" ht="15.75">
      <c r="A28" s="1">
        <v>5.5</v>
      </c>
      <c r="B28" s="1">
        <v>0.826</v>
      </c>
      <c r="C28" s="1">
        <f t="shared" si="1"/>
        <v>0.7990603503752987</v>
      </c>
      <c r="D28" s="15">
        <f t="shared" si="0"/>
        <v>0.8708274343323414</v>
      </c>
      <c r="E28" s="1">
        <f t="shared" si="2"/>
        <v>6.315832256957796</v>
      </c>
      <c r="G28" s="2" t="s">
        <v>19</v>
      </c>
      <c r="I28" s="1">
        <f>B3</f>
        <v>0.2</v>
      </c>
    </row>
    <row r="29" spans="1:9" ht="15.75">
      <c r="A29" s="1">
        <v>5.5</v>
      </c>
      <c r="B29" s="1">
        <v>0.67</v>
      </c>
      <c r="C29" s="1">
        <f t="shared" si="1"/>
        <v>0.648148226091344</v>
      </c>
      <c r="D29" s="15">
        <f t="shared" si="0"/>
        <v>0.8708274343323414</v>
      </c>
      <c r="E29" s="1">
        <f t="shared" si="2"/>
        <v>6.315832256957796</v>
      </c>
      <c r="G29" s="2" t="s">
        <v>20</v>
      </c>
      <c r="I29" s="1">
        <f>F9/1000</f>
        <v>0.17101567630792613</v>
      </c>
    </row>
    <row r="30" spans="1:9" ht="15.75">
      <c r="A30" s="1">
        <v>5.7</v>
      </c>
      <c r="B30" s="1">
        <v>1.06</v>
      </c>
      <c r="C30" s="1">
        <f t="shared" si="1"/>
        <v>1.0255194560357013</v>
      </c>
      <c r="D30" s="15">
        <f t="shared" si="0"/>
        <v>0.8708274343323414</v>
      </c>
      <c r="E30" s="1">
        <f t="shared" si="2"/>
        <v>6.545498884483534</v>
      </c>
      <c r="G30" s="2" t="s">
        <v>21</v>
      </c>
      <c r="I30" s="1">
        <v>15</v>
      </c>
    </row>
    <row r="31" spans="1:5" ht="15.75">
      <c r="A31" s="1">
        <v>5.9</v>
      </c>
      <c r="B31" s="1">
        <v>0.896</v>
      </c>
      <c r="C31" s="1">
        <f aca="true" t="shared" si="3" ref="C31:C46">B31*(1+($I$26+$I$27*A31)/(1282900)+($I$28+A31*$I$29-$I$30)/400)</f>
        <v>0.8669310341906352</v>
      </c>
      <c r="D31" s="15">
        <f t="shared" si="0"/>
        <v>0.8708274343323414</v>
      </c>
      <c r="E31" s="1">
        <f t="shared" si="2"/>
        <v>6.775165512009272</v>
      </c>
    </row>
    <row r="32" spans="1:5" ht="15.75">
      <c r="A32" s="1">
        <v>6.9</v>
      </c>
      <c r="B32" s="1">
        <v>0.808</v>
      </c>
      <c r="C32" s="1">
        <f t="shared" si="3"/>
        <v>0.7821325442693942</v>
      </c>
      <c r="D32" s="15">
        <f t="shared" si="0"/>
        <v>0.8708274343323414</v>
      </c>
      <c r="E32" s="1">
        <f aca="true" t="shared" si="4" ref="E32:E47">E31+(A32-A31)/D32</f>
        <v>7.9234986496379625</v>
      </c>
    </row>
    <row r="33" spans="1:5" ht="15.75">
      <c r="A33" s="1">
        <v>7</v>
      </c>
      <c r="B33" s="1">
        <v>0.853</v>
      </c>
      <c r="C33" s="1">
        <f t="shared" si="3"/>
        <v>0.8257284883905402</v>
      </c>
      <c r="D33" s="15">
        <f t="shared" si="0"/>
        <v>0.8708274343323414</v>
      </c>
      <c r="E33" s="1">
        <f t="shared" si="4"/>
        <v>8.03833196340083</v>
      </c>
    </row>
    <row r="34" spans="1:5" ht="15.75">
      <c r="A34" s="1">
        <v>7.2</v>
      </c>
      <c r="B34" s="1">
        <v>0.876</v>
      </c>
      <c r="C34" s="1">
        <f t="shared" si="3"/>
        <v>0.848068285714852</v>
      </c>
      <c r="D34" s="15">
        <f t="shared" si="0"/>
        <v>0.8708274343323414</v>
      </c>
      <c r="E34" s="1">
        <f t="shared" si="4"/>
        <v>8.267998590926569</v>
      </c>
    </row>
    <row r="35" spans="1:5" ht="15.75">
      <c r="A35" s="1">
        <v>7.3</v>
      </c>
      <c r="B35" s="1">
        <v>0.906</v>
      </c>
      <c r="C35" s="1">
        <f t="shared" si="3"/>
        <v>0.877150575263948</v>
      </c>
      <c r="D35" s="15">
        <f t="shared" si="0"/>
        <v>0.8708274343323414</v>
      </c>
      <c r="E35" s="1">
        <f t="shared" si="4"/>
        <v>8.382831904689438</v>
      </c>
    </row>
    <row r="36" spans="1:5" ht="15.75">
      <c r="A36" s="1">
        <v>7.4</v>
      </c>
      <c r="B36" s="1">
        <v>0.745</v>
      </c>
      <c r="C36" s="1">
        <f t="shared" si="3"/>
        <v>0.7213091894329052</v>
      </c>
      <c r="D36" s="15">
        <f t="shared" si="0"/>
        <v>0.8708274343323414</v>
      </c>
      <c r="E36" s="1">
        <f t="shared" si="4"/>
        <v>8.497665218452306</v>
      </c>
    </row>
    <row r="37" spans="1:5" ht="15.75">
      <c r="A37" s="1">
        <v>7.8</v>
      </c>
      <c r="B37" s="1">
        <v>1.121</v>
      </c>
      <c r="C37" s="1">
        <f t="shared" si="3"/>
        <v>1.0855447877975017</v>
      </c>
      <c r="D37" s="15">
        <f t="shared" si="0"/>
        <v>0.8708274343323414</v>
      </c>
      <c r="E37" s="1">
        <f t="shared" si="4"/>
        <v>8.956998473503782</v>
      </c>
    </row>
    <row r="38" spans="1:5" ht="15.75">
      <c r="A38" s="1">
        <v>8.4</v>
      </c>
      <c r="B38" s="1">
        <v>0.882</v>
      </c>
      <c r="C38" s="1">
        <f t="shared" si="3"/>
        <v>0.8543308825927591</v>
      </c>
      <c r="D38" s="15">
        <f t="shared" si="0"/>
        <v>0.8708274343323414</v>
      </c>
      <c r="E38" s="1">
        <f t="shared" si="4"/>
        <v>9.645998356080998</v>
      </c>
    </row>
    <row r="39" spans="1:5" ht="15.75">
      <c r="A39" s="1">
        <v>8.5</v>
      </c>
      <c r="B39" s="1">
        <v>1.026</v>
      </c>
      <c r="C39" s="1">
        <f t="shared" si="3"/>
        <v>0.9938574771476969</v>
      </c>
      <c r="D39" s="15">
        <f t="shared" si="0"/>
        <v>0.8708274343323414</v>
      </c>
      <c r="E39" s="1">
        <f t="shared" si="4"/>
        <v>9.760831669843867</v>
      </c>
    </row>
    <row r="40" spans="1:5" ht="15.75">
      <c r="A40" s="1">
        <v>8.7</v>
      </c>
      <c r="B40" s="1">
        <v>0.857</v>
      </c>
      <c r="C40" s="1">
        <f t="shared" si="3"/>
        <v>0.8302254156431225</v>
      </c>
      <c r="D40" s="15">
        <f t="shared" si="0"/>
        <v>0.8708274343323414</v>
      </c>
      <c r="E40" s="1">
        <f t="shared" si="4"/>
        <v>9.990498297369605</v>
      </c>
    </row>
    <row r="41" spans="1:5" ht="15.75">
      <c r="A41" s="1">
        <v>8.9</v>
      </c>
      <c r="B41" s="1">
        <v>0.783</v>
      </c>
      <c r="C41" s="1">
        <f t="shared" si="3"/>
        <v>0.7586045002315058</v>
      </c>
      <c r="D41" s="15">
        <f t="shared" si="0"/>
        <v>0.8708274343323414</v>
      </c>
      <c r="E41" s="1">
        <f t="shared" si="4"/>
        <v>10.220164924895345</v>
      </c>
    </row>
    <row r="42" spans="1:5" ht="15.75">
      <c r="A42" s="1">
        <v>9.9</v>
      </c>
      <c r="B42" s="1">
        <v>0.81</v>
      </c>
      <c r="C42" s="1">
        <f t="shared" si="3"/>
        <v>0.785110656195524</v>
      </c>
      <c r="D42" s="15">
        <f t="shared" si="0"/>
        <v>0.8708274343323414</v>
      </c>
      <c r="E42" s="1">
        <f t="shared" si="4"/>
        <v>11.368498062524035</v>
      </c>
    </row>
    <row r="43" spans="1:5" ht="15.75">
      <c r="A43" s="1">
        <v>10.2</v>
      </c>
      <c r="B43" s="1">
        <v>0.984</v>
      </c>
      <c r="C43" s="1">
        <f t="shared" si="3"/>
        <v>0.9538906571606598</v>
      </c>
      <c r="D43" s="15">
        <f t="shared" si="0"/>
        <v>0.8708274343323414</v>
      </c>
      <c r="E43" s="1">
        <f t="shared" si="4"/>
        <v>11.71299800381264</v>
      </c>
    </row>
    <row r="44" spans="1:5" ht="15.75">
      <c r="A44" s="1">
        <v>10.3</v>
      </c>
      <c r="B44" s="1">
        <v>0.903</v>
      </c>
      <c r="C44" s="1">
        <f t="shared" si="3"/>
        <v>0.875407896585801</v>
      </c>
      <c r="D44" s="15">
        <f t="shared" si="0"/>
        <v>0.8708274343323414</v>
      </c>
      <c r="E44" s="1">
        <f t="shared" si="4"/>
        <v>11.82783131757551</v>
      </c>
    </row>
    <row r="45" spans="1:5" ht="15.75">
      <c r="A45" s="1">
        <v>10.3</v>
      </c>
      <c r="B45" s="1">
        <v>0.854</v>
      </c>
      <c r="C45" s="1">
        <f t="shared" si="3"/>
        <v>0.8279051425075017</v>
      </c>
      <c r="D45" s="15">
        <f t="shared" si="0"/>
        <v>0.8708274343323414</v>
      </c>
      <c r="E45" s="1">
        <f t="shared" si="4"/>
        <v>11.82783131757551</v>
      </c>
    </row>
    <row r="46" spans="1:5" ht="15.75">
      <c r="A46" s="1">
        <v>10.4</v>
      </c>
      <c r="B46" s="1">
        <v>0.998</v>
      </c>
      <c r="C46" s="1">
        <f t="shared" si="3"/>
        <v>0.9675478735185459</v>
      </c>
      <c r="D46" s="15">
        <f t="shared" si="0"/>
        <v>0.8708274343323414</v>
      </c>
      <c r="E46" s="1">
        <f t="shared" si="4"/>
        <v>11.94266463133838</v>
      </c>
    </row>
    <row r="47" spans="1:5" ht="15.75">
      <c r="A47" s="1">
        <v>10.8</v>
      </c>
      <c r="B47" s="1">
        <v>0.829</v>
      </c>
      <c r="C47" s="1">
        <f aca="true" t="shared" si="5" ref="C47:C62">B47*(1+($I$26+$I$27*A47)/(1282900)+($I$28+A47*$I$29-$I$30)/400)</f>
        <v>0.803846807745923</v>
      </c>
      <c r="D47" s="15">
        <f t="shared" si="0"/>
        <v>0.8708274343323414</v>
      </c>
      <c r="E47" s="1">
        <f t="shared" si="4"/>
        <v>12.401997886389855</v>
      </c>
    </row>
    <row r="48" spans="1:5" ht="15.75">
      <c r="A48" s="1">
        <v>11.4</v>
      </c>
      <c r="B48" s="1">
        <v>0.796</v>
      </c>
      <c r="C48" s="1">
        <f t="shared" si="5"/>
        <v>0.7720529063751022</v>
      </c>
      <c r="D48" s="15">
        <f t="shared" si="0"/>
        <v>0.8708274343323414</v>
      </c>
      <c r="E48" s="1">
        <f aca="true" t="shared" si="6" ref="E48:E63">E47+(A48-A47)/D48</f>
        <v>13.09099776896707</v>
      </c>
    </row>
    <row r="49" spans="1:5" ht="15.75">
      <c r="A49" s="1">
        <v>11.6</v>
      </c>
      <c r="B49" s="1">
        <v>0.907</v>
      </c>
      <c r="C49" s="1">
        <f t="shared" si="5"/>
        <v>0.8797913463410209</v>
      </c>
      <c r="D49" s="15">
        <f t="shared" si="0"/>
        <v>0.8708274343323414</v>
      </c>
      <c r="E49" s="1">
        <f t="shared" si="6"/>
        <v>13.320664396492807</v>
      </c>
    </row>
    <row r="50" spans="1:5" ht="15.75">
      <c r="A50" s="1">
        <v>11.8</v>
      </c>
      <c r="B50" s="1">
        <v>0.923</v>
      </c>
      <c r="C50" s="1">
        <f t="shared" si="5"/>
        <v>0.8953905384435275</v>
      </c>
      <c r="D50" s="15">
        <f t="shared" si="0"/>
        <v>0.8708274343323414</v>
      </c>
      <c r="E50" s="1">
        <f t="shared" si="6"/>
        <v>13.550331024018547</v>
      </c>
    </row>
    <row r="51" spans="1:5" ht="15.75">
      <c r="A51" s="1">
        <v>11.8</v>
      </c>
      <c r="B51" s="1">
        <v>0.815</v>
      </c>
      <c r="C51" s="1">
        <f t="shared" si="5"/>
        <v>0.7906211146603194</v>
      </c>
      <c r="D51" s="15">
        <f t="shared" si="0"/>
        <v>0.8708274343323414</v>
      </c>
      <c r="E51" s="1">
        <f t="shared" si="6"/>
        <v>13.550331024018547</v>
      </c>
    </row>
    <row r="52" spans="1:5" ht="15.75">
      <c r="A52" s="1">
        <v>11.9</v>
      </c>
      <c r="B52" s="1">
        <v>0.953</v>
      </c>
      <c r="C52" s="1">
        <f t="shared" si="5"/>
        <v>0.9245340269301654</v>
      </c>
      <c r="D52" s="15">
        <f t="shared" si="0"/>
        <v>0.8708274343323414</v>
      </c>
      <c r="E52" s="1">
        <f t="shared" si="6"/>
        <v>13.665164337781416</v>
      </c>
    </row>
    <row r="53" spans="1:5" ht="15.75">
      <c r="A53" s="1">
        <v>12.3</v>
      </c>
      <c r="B53" s="1">
        <v>1.206</v>
      </c>
      <c r="C53" s="1">
        <f t="shared" si="5"/>
        <v>1.170183837426886</v>
      </c>
      <c r="D53" s="15">
        <f t="shared" si="0"/>
        <v>0.8708274343323414</v>
      </c>
      <c r="E53" s="1">
        <f t="shared" si="6"/>
        <v>14.124497592832892</v>
      </c>
    </row>
    <row r="54" spans="1:5" ht="15.75">
      <c r="A54" s="1">
        <v>12.8</v>
      </c>
      <c r="B54" s="1">
        <v>0.844</v>
      </c>
      <c r="C54" s="1">
        <f t="shared" si="5"/>
        <v>0.8191156066012516</v>
      </c>
      <c r="D54" s="15">
        <f t="shared" si="0"/>
        <v>0.8708274343323414</v>
      </c>
      <c r="E54" s="1">
        <f t="shared" si="6"/>
        <v>14.698664161647237</v>
      </c>
    </row>
    <row r="55" spans="1:5" ht="15.75">
      <c r="A55" s="1">
        <v>12.9</v>
      </c>
      <c r="B55" s="1">
        <v>0.942</v>
      </c>
      <c r="C55" s="1">
        <f t="shared" si="5"/>
        <v>0.9142665855330026</v>
      </c>
      <c r="D55" s="15">
        <f t="shared" si="0"/>
        <v>0.8708274343323414</v>
      </c>
      <c r="E55" s="1">
        <f t="shared" si="6"/>
        <v>14.813497475410106</v>
      </c>
    </row>
    <row r="56" spans="1:5" ht="15.75">
      <c r="A56" s="1">
        <v>13.3</v>
      </c>
      <c r="B56" s="1">
        <v>0.852</v>
      </c>
      <c r="C56" s="1">
        <f t="shared" si="5"/>
        <v>0.8270624317713429</v>
      </c>
      <c r="D56" s="15">
        <f t="shared" si="0"/>
        <v>0.8708274343323414</v>
      </c>
      <c r="E56" s="1">
        <f t="shared" si="6"/>
        <v>15.272830730461582</v>
      </c>
    </row>
    <row r="57" spans="1:5" ht="15.75">
      <c r="A57" s="1">
        <v>13.7</v>
      </c>
      <c r="B57" s="1">
        <v>0.959</v>
      </c>
      <c r="C57" s="1">
        <f t="shared" si="5"/>
        <v>0.9310951133702952</v>
      </c>
      <c r="D57" s="15">
        <f t="shared" si="0"/>
        <v>0.8708274343323414</v>
      </c>
      <c r="E57" s="1">
        <f t="shared" si="6"/>
        <v>15.732163985513056</v>
      </c>
    </row>
    <row r="58" spans="1:5" ht="15.75">
      <c r="A58" s="1">
        <v>14.4</v>
      </c>
      <c r="B58" s="1">
        <v>0.876</v>
      </c>
      <c r="C58" s="1">
        <f t="shared" si="5"/>
        <v>0.8507732187132021</v>
      </c>
      <c r="D58" s="15">
        <f t="shared" si="0"/>
        <v>0.8708274343323414</v>
      </c>
      <c r="E58" s="1">
        <f t="shared" si="6"/>
        <v>16.53599718185314</v>
      </c>
    </row>
    <row r="59" spans="1:5" ht="15.75">
      <c r="A59" s="1">
        <v>14.8</v>
      </c>
      <c r="B59" s="1">
        <v>0.93</v>
      </c>
      <c r="C59" s="1">
        <f t="shared" si="5"/>
        <v>0.9033776806790633</v>
      </c>
      <c r="D59" s="15">
        <f t="shared" si="0"/>
        <v>0.8708274343323414</v>
      </c>
      <c r="E59" s="1">
        <f t="shared" si="6"/>
        <v>16.995330436904617</v>
      </c>
    </row>
    <row r="60" spans="1:5" ht="15.75">
      <c r="A60" s="1">
        <v>14.8</v>
      </c>
      <c r="B60" s="1">
        <v>0.921</v>
      </c>
      <c r="C60" s="1">
        <f t="shared" si="5"/>
        <v>0.8946353160273305</v>
      </c>
      <c r="D60" s="15">
        <f t="shared" si="0"/>
        <v>0.8708274343323414</v>
      </c>
      <c r="E60" s="1">
        <f t="shared" si="6"/>
        <v>16.995330436904617</v>
      </c>
    </row>
    <row r="61" spans="1:5" ht="15.75">
      <c r="A61" s="1">
        <v>15</v>
      </c>
      <c r="B61" s="1">
        <v>0.987</v>
      </c>
      <c r="C61" s="1">
        <f t="shared" si="5"/>
        <v>0.9588306479555307</v>
      </c>
      <c r="D61" s="15">
        <f t="shared" si="0"/>
        <v>0.8708274343323414</v>
      </c>
      <c r="E61" s="1">
        <f t="shared" si="6"/>
        <v>17.224997064430354</v>
      </c>
    </row>
    <row r="62" spans="1:5" ht="15.75">
      <c r="A62" s="1">
        <v>15.3</v>
      </c>
      <c r="B62" s="1">
        <v>1.004</v>
      </c>
      <c r="C62" s="1">
        <f t="shared" si="5"/>
        <v>0.9754746354787077</v>
      </c>
      <c r="D62" s="15">
        <f t="shared" si="0"/>
        <v>0.8708274343323414</v>
      </c>
      <c r="E62" s="1">
        <f t="shared" si="6"/>
        <v>17.56949700571896</v>
      </c>
    </row>
    <row r="63" spans="1:5" ht="15.75">
      <c r="A63" s="1">
        <v>15.4</v>
      </c>
      <c r="B63" s="1">
        <v>0.744</v>
      </c>
      <c r="C63" s="1">
        <f aca="true" t="shared" si="7" ref="C63:C78">B63*(1+($I$26+$I$27*A63)/(1282900)+($I$28+A63*$I$29-$I$30)/400)</f>
        <v>0.7228935895728144</v>
      </c>
      <c r="D63" s="15">
        <f t="shared" si="0"/>
        <v>0.8708274343323414</v>
      </c>
      <c r="E63" s="1">
        <f t="shared" si="6"/>
        <v>17.68433031948183</v>
      </c>
    </row>
    <row r="64" spans="1:5" ht="15.75">
      <c r="A64" s="1">
        <v>16.3</v>
      </c>
      <c r="B64" s="1">
        <v>0.968</v>
      </c>
      <c r="C64" s="1">
        <f t="shared" si="7"/>
        <v>0.940912597969638</v>
      </c>
      <c r="D64" s="15">
        <f t="shared" si="0"/>
        <v>0.8708274343323414</v>
      </c>
      <c r="E64" s="1">
        <f aca="true" t="shared" si="8" ref="E64:E79">E63+(A64-A63)/D64</f>
        <v>18.71783014334765</v>
      </c>
    </row>
    <row r="65" spans="1:5" ht="15.75">
      <c r="A65" s="1">
        <v>16.4</v>
      </c>
      <c r="B65" s="1">
        <v>0.892</v>
      </c>
      <c r="C65" s="1">
        <f t="shared" si="7"/>
        <v>0.8670775495200289</v>
      </c>
      <c r="D65" s="15">
        <f t="shared" si="0"/>
        <v>0.8708274343323414</v>
      </c>
      <c r="E65" s="1">
        <f t="shared" si="8"/>
        <v>18.832663457110517</v>
      </c>
    </row>
    <row r="66" spans="1:5" ht="15.75">
      <c r="A66" s="1">
        <v>16.8</v>
      </c>
      <c r="B66" s="1">
        <v>0.984</v>
      </c>
      <c r="C66" s="1">
        <f t="shared" si="7"/>
        <v>0.9566758735585044</v>
      </c>
      <c r="D66" s="15">
        <f t="shared" si="0"/>
        <v>0.8708274343323414</v>
      </c>
      <c r="E66" s="1">
        <f t="shared" si="8"/>
        <v>19.291996712161996</v>
      </c>
    </row>
    <row r="67" spans="1:5" ht="15.75">
      <c r="A67" s="1">
        <v>17.3</v>
      </c>
      <c r="B67" s="1">
        <v>1.053</v>
      </c>
      <c r="C67" s="1">
        <f t="shared" si="7"/>
        <v>1.023985649558136</v>
      </c>
      <c r="D67" s="15">
        <f t="shared" si="0"/>
        <v>0.8708274343323414</v>
      </c>
      <c r="E67" s="1">
        <f t="shared" si="8"/>
        <v>19.86616328097634</v>
      </c>
    </row>
    <row r="68" spans="1:5" ht="15.75">
      <c r="A68" s="1">
        <v>17.8</v>
      </c>
      <c r="B68" s="1">
        <v>0.843</v>
      </c>
      <c r="C68" s="1">
        <f t="shared" si="7"/>
        <v>0.8199527535612513</v>
      </c>
      <c r="D68" s="15">
        <f t="shared" si="0"/>
        <v>0.8708274343323414</v>
      </c>
      <c r="E68" s="1">
        <f t="shared" si="8"/>
        <v>20.440329849790686</v>
      </c>
    </row>
    <row r="69" spans="1:5" ht="15.75">
      <c r="A69" s="1">
        <v>17.9</v>
      </c>
      <c r="B69" s="1">
        <v>0.937</v>
      </c>
      <c r="C69" s="1">
        <f t="shared" si="7"/>
        <v>0.9114230198019467</v>
      </c>
      <c r="D69" s="15">
        <f t="shared" si="0"/>
        <v>0.8708274343323414</v>
      </c>
      <c r="E69" s="1">
        <f t="shared" si="8"/>
        <v>20.55516316355355</v>
      </c>
    </row>
    <row r="70" spans="1:5" ht="15.75">
      <c r="A70" s="1">
        <v>19.4</v>
      </c>
      <c r="B70" s="1">
        <v>0.959</v>
      </c>
      <c r="C70" s="1">
        <f t="shared" si="7"/>
        <v>0.9334394143673911</v>
      </c>
      <c r="D70" s="15">
        <f t="shared" si="0"/>
        <v>0.8708274343323414</v>
      </c>
      <c r="E70" s="1">
        <f t="shared" si="8"/>
        <v>22.277662869996586</v>
      </c>
    </row>
    <row r="71" spans="1:5" ht="15.75">
      <c r="A71" s="1">
        <v>19.8</v>
      </c>
      <c r="B71" s="1">
        <v>1</v>
      </c>
      <c r="C71" s="1">
        <f t="shared" si="7"/>
        <v>0.973518171760234</v>
      </c>
      <c r="D71" s="15">
        <f t="shared" si="0"/>
        <v>0.8708274343323414</v>
      </c>
      <c r="E71" s="1">
        <f t="shared" si="8"/>
        <v>22.736996125048066</v>
      </c>
    </row>
    <row r="72" spans="1:5" ht="15.75">
      <c r="A72" s="1">
        <v>19.8</v>
      </c>
      <c r="B72" s="1">
        <v>0.807</v>
      </c>
      <c r="C72" s="1">
        <f t="shared" si="7"/>
        <v>0.7856291646105089</v>
      </c>
      <c r="D72" s="15">
        <f t="shared" si="0"/>
        <v>0.8708274343323414</v>
      </c>
      <c r="E72" s="1">
        <f t="shared" si="8"/>
        <v>22.736996125048066</v>
      </c>
    </row>
    <row r="73" spans="1:5" ht="15.75">
      <c r="A73" s="1">
        <v>20.3</v>
      </c>
      <c r="B73" s="1">
        <v>0.914</v>
      </c>
      <c r="C73" s="1">
        <f t="shared" si="7"/>
        <v>0.889991599980141</v>
      </c>
      <c r="D73" s="15">
        <f t="shared" si="0"/>
        <v>0.8708274343323414</v>
      </c>
      <c r="E73" s="1">
        <f t="shared" si="8"/>
        <v>23.31116269386241</v>
      </c>
    </row>
    <row r="74" spans="1:5" ht="15.75">
      <c r="A74" s="1">
        <v>20.9</v>
      </c>
      <c r="B74" s="1">
        <v>0.772</v>
      </c>
      <c r="C74" s="1">
        <f t="shared" si="7"/>
        <v>0.7519202201739575</v>
      </c>
      <c r="D74" s="15">
        <f t="shared" si="0"/>
        <v>0.8708274343323414</v>
      </c>
      <c r="E74" s="1">
        <f t="shared" si="8"/>
        <v>24.00016257643962</v>
      </c>
    </row>
    <row r="75" spans="1:5" ht="15.75">
      <c r="A75" s="1">
        <v>21.3</v>
      </c>
      <c r="B75" s="1">
        <v>0.866</v>
      </c>
      <c r="C75" s="1">
        <f t="shared" si="7"/>
        <v>0.8436238314876492</v>
      </c>
      <c r="D75" s="15">
        <f t="shared" si="0"/>
        <v>0.8708274343323414</v>
      </c>
      <c r="E75" s="1">
        <f t="shared" si="8"/>
        <v>24.4594958314911</v>
      </c>
    </row>
    <row r="76" spans="1:5" ht="15.75">
      <c r="A76" s="1">
        <v>22.4</v>
      </c>
      <c r="B76" s="1">
        <v>0.867</v>
      </c>
      <c r="C76" s="1">
        <f t="shared" si="7"/>
        <v>0.8450070008517014</v>
      </c>
      <c r="D76" s="15">
        <f t="shared" si="0"/>
        <v>0.8708274343323414</v>
      </c>
      <c r="E76" s="1">
        <f t="shared" si="8"/>
        <v>25.72266228288266</v>
      </c>
    </row>
    <row r="77" spans="1:5" ht="15.75">
      <c r="A77" s="1">
        <v>22.79</v>
      </c>
      <c r="B77" s="1">
        <v>1.052</v>
      </c>
      <c r="C77" s="1">
        <f t="shared" si="7"/>
        <v>1.0254901008127155</v>
      </c>
      <c r="D77" s="15">
        <f t="shared" si="0"/>
        <v>0.8708274343323414</v>
      </c>
      <c r="E77" s="1">
        <f t="shared" si="8"/>
        <v>26.17051220655785</v>
      </c>
    </row>
    <row r="78" spans="1:5" ht="15.75">
      <c r="A78" s="1">
        <v>22.8</v>
      </c>
      <c r="B78" s="1">
        <v>0.88</v>
      </c>
      <c r="C78" s="1">
        <f t="shared" si="7"/>
        <v>0.8578281929367477</v>
      </c>
      <c r="D78" s="15">
        <f aca="true" t="shared" si="9" ref="D78:D141">G$16</f>
        <v>0.8708274343323414</v>
      </c>
      <c r="E78" s="1">
        <f t="shared" si="8"/>
        <v>26.18199553793414</v>
      </c>
    </row>
    <row r="79" spans="1:5" ht="15.75">
      <c r="A79" s="1">
        <v>23.3</v>
      </c>
      <c r="B79" s="1">
        <v>1.104</v>
      </c>
      <c r="C79" s="1">
        <f aca="true" t="shared" si="10" ref="C79:C94">B79*(1+($I$26+$I$27*A79)/(1282900)+($I$28+A79*$I$29-$I$30)/400)</f>
        <v>1.0764211933308114</v>
      </c>
      <c r="D79" s="15">
        <f t="shared" si="9"/>
        <v>0.8708274343323414</v>
      </c>
      <c r="E79" s="1">
        <f t="shared" si="8"/>
        <v>26.756162106748484</v>
      </c>
    </row>
    <row r="80" spans="1:5" ht="15.75">
      <c r="A80" s="1">
        <v>23.9</v>
      </c>
      <c r="B80" s="1">
        <v>0.94</v>
      </c>
      <c r="C80" s="1">
        <f t="shared" si="10"/>
        <v>0.9167599245189975</v>
      </c>
      <c r="D80" s="15">
        <f t="shared" si="9"/>
        <v>0.8708274343323414</v>
      </c>
      <c r="E80" s="1">
        <f aca="true" t="shared" si="11" ref="E80:E95">E79+(A80-A79)/D80</f>
        <v>27.445161989325694</v>
      </c>
    </row>
    <row r="81" spans="1:5" ht="15.75">
      <c r="A81" s="1">
        <v>24.3</v>
      </c>
      <c r="B81" s="1">
        <v>0.833</v>
      </c>
      <c r="C81" s="1">
        <f t="shared" si="10"/>
        <v>0.812548234955574</v>
      </c>
      <c r="D81" s="15">
        <f t="shared" si="9"/>
        <v>0.8708274343323414</v>
      </c>
      <c r="E81" s="1">
        <f t="shared" si="11"/>
        <v>27.904495244377173</v>
      </c>
    </row>
    <row r="82" spans="1:5" ht="15.75">
      <c r="A82" s="1">
        <v>24.7</v>
      </c>
      <c r="B82" s="1">
        <v>0.848</v>
      </c>
      <c r="C82" s="1">
        <f t="shared" si="10"/>
        <v>0.8273254266482937</v>
      </c>
      <c r="D82" s="15">
        <f t="shared" si="9"/>
        <v>0.8708274343323414</v>
      </c>
      <c r="E82" s="1">
        <f t="shared" si="11"/>
        <v>28.36382849942865</v>
      </c>
    </row>
    <row r="83" spans="1:5" ht="15.75">
      <c r="A83" s="1">
        <v>24.8</v>
      </c>
      <c r="B83" s="1">
        <v>0.937</v>
      </c>
      <c r="C83" s="1">
        <f t="shared" si="10"/>
        <v>0.9141957562482674</v>
      </c>
      <c r="D83" s="15">
        <f t="shared" si="9"/>
        <v>0.8708274343323414</v>
      </c>
      <c r="E83" s="1">
        <f t="shared" si="11"/>
        <v>28.47866181319152</v>
      </c>
    </row>
    <row r="84" spans="1:5" ht="15.75">
      <c r="A84" s="1">
        <v>25.55</v>
      </c>
      <c r="B84" s="1">
        <v>0.909</v>
      </c>
      <c r="C84" s="1">
        <f t="shared" si="10"/>
        <v>0.8871695846808404</v>
      </c>
      <c r="D84" s="15">
        <f t="shared" si="9"/>
        <v>0.8708274343323414</v>
      </c>
      <c r="E84" s="1">
        <f t="shared" si="11"/>
        <v>29.339911666413037</v>
      </c>
    </row>
    <row r="85" spans="1:5" ht="15.75">
      <c r="A85" s="1">
        <v>25.8</v>
      </c>
      <c r="B85" s="1">
        <v>0.903</v>
      </c>
      <c r="C85" s="1">
        <f t="shared" si="10"/>
        <v>0.881410495950243</v>
      </c>
      <c r="D85" s="15">
        <f t="shared" si="9"/>
        <v>0.8708274343323414</v>
      </c>
      <c r="E85" s="1">
        <f t="shared" si="11"/>
        <v>29.62699495082021</v>
      </c>
    </row>
    <row r="86" spans="1:5" ht="15.75">
      <c r="A86" s="1">
        <v>25.9</v>
      </c>
      <c r="B86" s="1">
        <v>0.88</v>
      </c>
      <c r="C86" s="1">
        <f t="shared" si="10"/>
        <v>0.8589981347840807</v>
      </c>
      <c r="D86" s="15">
        <f t="shared" si="9"/>
        <v>0.8708274343323414</v>
      </c>
      <c r="E86" s="1">
        <f t="shared" si="11"/>
        <v>29.741828264583077</v>
      </c>
    </row>
    <row r="87" spans="1:5" ht="15.75">
      <c r="A87" s="1">
        <v>26.2</v>
      </c>
      <c r="B87" s="1">
        <v>0.939</v>
      </c>
      <c r="C87" s="1">
        <f t="shared" si="10"/>
        <v>0.9167108662615008</v>
      </c>
      <c r="D87" s="15">
        <f t="shared" si="9"/>
        <v>0.8708274343323414</v>
      </c>
      <c r="E87" s="1">
        <f t="shared" si="11"/>
        <v>30.086328205871684</v>
      </c>
    </row>
    <row r="88" spans="1:5" ht="15.75">
      <c r="A88" s="1">
        <v>26.3</v>
      </c>
      <c r="B88" s="1">
        <v>0.924</v>
      </c>
      <c r="C88" s="1">
        <f t="shared" si="10"/>
        <v>0.9021065497735686</v>
      </c>
      <c r="D88" s="15">
        <f t="shared" si="9"/>
        <v>0.8708274343323414</v>
      </c>
      <c r="E88" s="1">
        <f t="shared" si="11"/>
        <v>30.201161519634553</v>
      </c>
    </row>
    <row r="89" spans="1:5" ht="15.75">
      <c r="A89" s="1">
        <v>26.8</v>
      </c>
      <c r="B89" s="1">
        <v>1.028</v>
      </c>
      <c r="C89" s="1">
        <f t="shared" si="10"/>
        <v>1.003862788169744</v>
      </c>
      <c r="D89" s="15">
        <f t="shared" si="9"/>
        <v>0.8708274343323414</v>
      </c>
      <c r="E89" s="1">
        <f t="shared" si="11"/>
        <v>30.775328088448898</v>
      </c>
    </row>
    <row r="90" spans="1:5" ht="15.75">
      <c r="A90" s="1">
        <v>27.3</v>
      </c>
      <c r="B90" s="1">
        <v>0.812</v>
      </c>
      <c r="C90" s="1">
        <f t="shared" si="10"/>
        <v>0.7931085391387599</v>
      </c>
      <c r="D90" s="15">
        <f t="shared" si="9"/>
        <v>0.8708274343323414</v>
      </c>
      <c r="E90" s="1">
        <f t="shared" si="11"/>
        <v>31.349494657263243</v>
      </c>
    </row>
    <row r="91" spans="1:5" ht="15.75">
      <c r="A91" s="1">
        <v>27.4</v>
      </c>
      <c r="B91" s="1">
        <v>0.788</v>
      </c>
      <c r="C91" s="1">
        <f t="shared" si="10"/>
        <v>0.769700701947984</v>
      </c>
      <c r="D91" s="15">
        <f t="shared" si="9"/>
        <v>0.8708274343323414</v>
      </c>
      <c r="E91" s="1">
        <f t="shared" si="11"/>
        <v>31.46432797102611</v>
      </c>
    </row>
    <row r="92" spans="1:5" ht="15.75">
      <c r="A92" s="1">
        <v>27.72</v>
      </c>
      <c r="B92" s="1">
        <v>0.868</v>
      </c>
      <c r="C92" s="1">
        <f t="shared" si="10"/>
        <v>0.8479620265431627</v>
      </c>
      <c r="D92" s="15">
        <f t="shared" si="9"/>
        <v>0.8708274343323414</v>
      </c>
      <c r="E92" s="1">
        <f t="shared" si="11"/>
        <v>31.83179457506729</v>
      </c>
    </row>
    <row r="93" spans="1:5" ht="15.75">
      <c r="A93" s="1">
        <v>28.9</v>
      </c>
      <c r="B93" s="1">
        <v>0.865</v>
      </c>
      <c r="C93" s="1">
        <f t="shared" si="10"/>
        <v>0.8454690240166212</v>
      </c>
      <c r="D93" s="15">
        <f t="shared" si="9"/>
        <v>0.8708274343323414</v>
      </c>
      <c r="E93" s="1">
        <f t="shared" si="11"/>
        <v>33.18682767746914</v>
      </c>
    </row>
    <row r="94" spans="1:5" ht="15.75">
      <c r="A94" s="1">
        <v>29.3</v>
      </c>
      <c r="B94" s="1">
        <v>1.07</v>
      </c>
      <c r="C94" s="1">
        <f t="shared" si="10"/>
        <v>1.0460238495305698</v>
      </c>
      <c r="D94" s="15">
        <f t="shared" si="9"/>
        <v>0.8708274343323414</v>
      </c>
      <c r="E94" s="1">
        <f t="shared" si="11"/>
        <v>33.646160932520615</v>
      </c>
    </row>
    <row r="95" spans="1:5" ht="15.75">
      <c r="A95" s="1">
        <v>29.3</v>
      </c>
      <c r="B95" s="1">
        <v>0.915</v>
      </c>
      <c r="C95" s="1">
        <f aca="true" t="shared" si="12" ref="C95:C110">B95*(1+($I$26+$I$27*A95)/(1282900)+($I$28+A95*$I$29-$I$30)/400)</f>
        <v>0.8944970302060481</v>
      </c>
      <c r="D95" s="15">
        <f t="shared" si="9"/>
        <v>0.8708274343323414</v>
      </c>
      <c r="E95" s="1">
        <f t="shared" si="11"/>
        <v>33.646160932520615</v>
      </c>
    </row>
    <row r="96" spans="1:5" ht="15.75">
      <c r="A96" s="1">
        <v>29.8</v>
      </c>
      <c r="B96" s="1">
        <v>0.925</v>
      </c>
      <c r="C96" s="1">
        <f t="shared" si="12"/>
        <v>0.904471303778448</v>
      </c>
      <c r="D96" s="15">
        <f t="shared" si="9"/>
        <v>0.8708274343323414</v>
      </c>
      <c r="E96" s="1">
        <f aca="true" t="shared" si="13" ref="E96:E111">E95+(A96-A95)/D96</f>
        <v>34.220327501334964</v>
      </c>
    </row>
    <row r="97" spans="1:5" ht="15.75">
      <c r="A97" s="1">
        <v>30.4</v>
      </c>
      <c r="B97" s="1">
        <v>1.002</v>
      </c>
      <c r="C97" s="1">
        <f t="shared" si="12"/>
        <v>0.98002026175071</v>
      </c>
      <c r="D97" s="15">
        <f t="shared" si="9"/>
        <v>0.8708274343323414</v>
      </c>
      <c r="E97" s="1">
        <f t="shared" si="13"/>
        <v>34.90932738391218</v>
      </c>
    </row>
    <row r="98" spans="1:5" ht="15.75">
      <c r="A98" s="1">
        <v>30.8</v>
      </c>
      <c r="B98" s="1">
        <v>0.991</v>
      </c>
      <c r="C98" s="1">
        <f t="shared" si="12"/>
        <v>0.9694315580962756</v>
      </c>
      <c r="D98" s="15">
        <f t="shared" si="9"/>
        <v>0.8708274343323414</v>
      </c>
      <c r="E98" s="1">
        <f t="shared" si="13"/>
        <v>35.368660638963654</v>
      </c>
    </row>
    <row r="99" spans="1:5" ht="15.75">
      <c r="A99" s="1">
        <v>31.15</v>
      </c>
      <c r="B99" s="1">
        <v>0.833</v>
      </c>
      <c r="C99" s="1">
        <f t="shared" si="12"/>
        <v>0.8149953561718406</v>
      </c>
      <c r="D99" s="15">
        <f t="shared" si="9"/>
        <v>0.8708274343323414</v>
      </c>
      <c r="E99" s="1">
        <f t="shared" si="13"/>
        <v>35.77057723713369</v>
      </c>
    </row>
    <row r="100" spans="1:5" ht="15.75">
      <c r="A100" s="1">
        <v>31.9</v>
      </c>
      <c r="B100" s="1">
        <v>0.868</v>
      </c>
      <c r="C100" s="1">
        <f t="shared" si="12"/>
        <v>0.8495180492001158</v>
      </c>
      <c r="D100" s="15">
        <f t="shared" si="9"/>
        <v>0.8708274343323414</v>
      </c>
      <c r="E100" s="1">
        <f t="shared" si="13"/>
        <v>36.63182709035521</v>
      </c>
    </row>
    <row r="101" spans="1:5" ht="15.75">
      <c r="A101" s="1">
        <v>32.3</v>
      </c>
      <c r="B101" s="1">
        <v>0.86</v>
      </c>
      <c r="C101" s="1">
        <f t="shared" si="12"/>
        <v>0.8418359190843405</v>
      </c>
      <c r="D101" s="15">
        <f t="shared" si="9"/>
        <v>0.8708274343323414</v>
      </c>
      <c r="E101" s="1">
        <f t="shared" si="13"/>
        <v>37.091160345406685</v>
      </c>
    </row>
    <row r="102" spans="1:5" ht="15.75">
      <c r="A102" s="1">
        <v>32.3</v>
      </c>
      <c r="B102" s="1">
        <v>0.866</v>
      </c>
      <c r="C102" s="1">
        <f t="shared" si="12"/>
        <v>0.8477091929384174</v>
      </c>
      <c r="D102" s="15">
        <f t="shared" si="9"/>
        <v>0.8708274343323414</v>
      </c>
      <c r="E102" s="1">
        <f t="shared" si="13"/>
        <v>37.091160345406685</v>
      </c>
    </row>
    <row r="103" spans="1:5" ht="15.75">
      <c r="A103" s="1">
        <v>32.71</v>
      </c>
      <c r="B103" s="1">
        <v>0.851</v>
      </c>
      <c r="C103" s="1">
        <f t="shared" si="12"/>
        <v>0.833175643350862</v>
      </c>
      <c r="D103" s="15">
        <f t="shared" si="9"/>
        <v>0.8708274343323414</v>
      </c>
      <c r="E103" s="1">
        <f t="shared" si="13"/>
        <v>37.56197693183445</v>
      </c>
    </row>
    <row r="104" spans="1:5" ht="15.75">
      <c r="A104" s="1">
        <v>32.8</v>
      </c>
      <c r="B104" s="1">
        <v>0.93</v>
      </c>
      <c r="C104" s="1">
        <f t="shared" si="12"/>
        <v>0.9105568692876987</v>
      </c>
      <c r="D104" s="15">
        <f t="shared" si="9"/>
        <v>0.8708274343323414</v>
      </c>
      <c r="E104" s="1">
        <f t="shared" si="13"/>
        <v>37.665326914221026</v>
      </c>
    </row>
    <row r="105" spans="1:5" ht="15.75">
      <c r="A105" s="1">
        <v>33.4</v>
      </c>
      <c r="B105" s="1">
        <v>0.87</v>
      </c>
      <c r="C105" s="1">
        <f t="shared" si="12"/>
        <v>0.8520351319891916</v>
      </c>
      <c r="D105" s="15">
        <f t="shared" si="9"/>
        <v>0.8708274343323414</v>
      </c>
      <c r="E105" s="1">
        <f t="shared" si="13"/>
        <v>38.35432679679824</v>
      </c>
    </row>
    <row r="106" spans="1:5" ht="15.75">
      <c r="A106" s="1">
        <v>33.8</v>
      </c>
      <c r="B106" s="1">
        <v>0.891</v>
      </c>
      <c r="C106" s="1">
        <f t="shared" si="12"/>
        <v>0.8727543444854483</v>
      </c>
      <c r="D106" s="15">
        <f t="shared" si="9"/>
        <v>0.8708274343323414</v>
      </c>
      <c r="E106" s="1">
        <f t="shared" si="13"/>
        <v>38.813660051849716</v>
      </c>
    </row>
    <row r="107" spans="1:5" ht="15.75">
      <c r="A107" s="1">
        <v>34.2</v>
      </c>
      <c r="B107" s="1">
        <v>0.937</v>
      </c>
      <c r="C107" s="1">
        <f t="shared" si="12"/>
        <v>0.9179731073490521</v>
      </c>
      <c r="D107" s="15">
        <f t="shared" si="9"/>
        <v>0.8708274343323414</v>
      </c>
      <c r="E107" s="1">
        <f t="shared" si="13"/>
        <v>39.2729933069012</v>
      </c>
    </row>
    <row r="108" spans="1:5" ht="15.75">
      <c r="A108" s="1">
        <v>34.2</v>
      </c>
      <c r="B108" s="1">
        <v>0.945</v>
      </c>
      <c r="C108" s="1">
        <f t="shared" si="12"/>
        <v>0.9258106578920535</v>
      </c>
      <c r="D108" s="15">
        <f t="shared" si="9"/>
        <v>0.8708274343323414</v>
      </c>
      <c r="E108" s="1">
        <f t="shared" si="13"/>
        <v>39.2729933069012</v>
      </c>
    </row>
    <row r="109" spans="1:5" ht="15.75">
      <c r="A109" s="1">
        <v>35.3</v>
      </c>
      <c r="B109" s="1">
        <v>0.812</v>
      </c>
      <c r="C109" s="1">
        <f t="shared" si="12"/>
        <v>0.7958944417195061</v>
      </c>
      <c r="D109" s="15">
        <f t="shared" si="9"/>
        <v>0.8708274343323414</v>
      </c>
      <c r="E109" s="1">
        <f t="shared" si="13"/>
        <v>40.536159758292754</v>
      </c>
    </row>
    <row r="110" spans="1:5" ht="15.75">
      <c r="A110" s="1">
        <v>35.4</v>
      </c>
      <c r="B110" s="1">
        <v>1.032</v>
      </c>
      <c r="C110" s="1">
        <f t="shared" si="12"/>
        <v>1.0115751256130812</v>
      </c>
      <c r="D110" s="15">
        <f t="shared" si="9"/>
        <v>0.8708274343323414</v>
      </c>
      <c r="E110" s="1">
        <f t="shared" si="13"/>
        <v>40.65099307205563</v>
      </c>
    </row>
    <row r="111" spans="1:5" ht="15.75">
      <c r="A111" s="1">
        <v>35.7</v>
      </c>
      <c r="B111" s="1">
        <v>0.78</v>
      </c>
      <c r="C111" s="1">
        <f aca="true" t="shared" si="14" ref="C111:C126">B111*(1+($I$26+$I$27*A111)/(1282900)+($I$28+A111*$I$29-$I$30)/400)</f>
        <v>0.7646629491894875</v>
      </c>
      <c r="D111" s="15">
        <f t="shared" si="9"/>
        <v>0.8708274343323414</v>
      </c>
      <c r="E111" s="1">
        <f t="shared" si="13"/>
        <v>40.99549301334424</v>
      </c>
    </row>
    <row r="112" spans="1:5" ht="15.75">
      <c r="A112" s="1">
        <v>35.8</v>
      </c>
      <c r="B112" s="1">
        <v>0.872</v>
      </c>
      <c r="C112" s="1">
        <f t="shared" si="14"/>
        <v>0.8548913606774138</v>
      </c>
      <c r="D112" s="15">
        <f t="shared" si="9"/>
        <v>0.8708274343323414</v>
      </c>
      <c r="E112" s="1">
        <f aca="true" t="shared" si="15" ref="E112:E127">E111+(A112-A111)/D112</f>
        <v>41.1103263271071</v>
      </c>
    </row>
    <row r="113" spans="1:5" ht="15.75">
      <c r="A113" s="1">
        <v>36.3</v>
      </c>
      <c r="B113" s="1">
        <v>1.122</v>
      </c>
      <c r="C113" s="1">
        <f t="shared" si="14"/>
        <v>1.1002269537515217</v>
      </c>
      <c r="D113" s="15">
        <f t="shared" si="9"/>
        <v>0.8708274343323414</v>
      </c>
      <c r="E113" s="1">
        <f t="shared" si="15"/>
        <v>41.68449289592145</v>
      </c>
    </row>
    <row r="114" spans="1:5" ht="15.75">
      <c r="A114" s="1">
        <v>36.8</v>
      </c>
      <c r="B114" s="1">
        <v>0.83</v>
      </c>
      <c r="C114" s="1">
        <f t="shared" si="14"/>
        <v>0.8140713580250231</v>
      </c>
      <c r="D114" s="15">
        <f t="shared" si="9"/>
        <v>0.8708274343323414</v>
      </c>
      <c r="E114" s="1">
        <f t="shared" si="15"/>
        <v>42.2586594647358</v>
      </c>
    </row>
    <row r="115" spans="1:5" ht="15.75">
      <c r="A115" s="1">
        <v>36.9</v>
      </c>
      <c r="B115" s="1">
        <v>0.843</v>
      </c>
      <c r="C115" s="1">
        <f t="shared" si="14"/>
        <v>0.8268580265328292</v>
      </c>
      <c r="D115" s="15">
        <f t="shared" si="9"/>
        <v>0.8708274343323414</v>
      </c>
      <c r="E115" s="1">
        <f t="shared" si="15"/>
        <v>42.37349277849867</v>
      </c>
    </row>
    <row r="116" spans="1:5" ht="15.75">
      <c r="A116" s="1">
        <v>37.8</v>
      </c>
      <c r="B116" s="1">
        <v>0.883</v>
      </c>
      <c r="C116" s="1">
        <f t="shared" si="14"/>
        <v>0.8664329150636682</v>
      </c>
      <c r="D116" s="15">
        <f t="shared" si="9"/>
        <v>0.8708274343323414</v>
      </c>
      <c r="E116" s="1">
        <f t="shared" si="15"/>
        <v>43.40699260236449</v>
      </c>
    </row>
    <row r="117" spans="1:5" ht="15.75">
      <c r="A117" s="1">
        <v>38.4</v>
      </c>
      <c r="B117" s="1">
        <v>0.807</v>
      </c>
      <c r="C117" s="1">
        <f t="shared" si="14"/>
        <v>0.792066503729585</v>
      </c>
      <c r="D117" s="15">
        <f t="shared" si="9"/>
        <v>0.8708274343323414</v>
      </c>
      <c r="E117" s="1">
        <f t="shared" si="15"/>
        <v>44.0959924849417</v>
      </c>
    </row>
    <row r="118" spans="1:5" ht="15.75">
      <c r="A118" s="1">
        <v>38.7</v>
      </c>
      <c r="B118" s="1">
        <v>0.908</v>
      </c>
      <c r="C118" s="1">
        <f t="shared" si="14"/>
        <v>0.8913143262157902</v>
      </c>
      <c r="D118" s="15">
        <f t="shared" si="9"/>
        <v>0.8708274343323414</v>
      </c>
      <c r="E118" s="1">
        <f t="shared" si="15"/>
        <v>44.440492426230314</v>
      </c>
    </row>
    <row r="119" spans="1:5" ht="15.75">
      <c r="A119" s="1">
        <v>38.8</v>
      </c>
      <c r="B119" s="1">
        <v>0.887</v>
      </c>
      <c r="C119" s="1">
        <f t="shared" si="14"/>
        <v>0.8707382686273926</v>
      </c>
      <c r="D119" s="15">
        <f t="shared" si="9"/>
        <v>0.8708274343323414</v>
      </c>
      <c r="E119" s="1">
        <f t="shared" si="15"/>
        <v>44.55532573999318</v>
      </c>
    </row>
    <row r="120" spans="1:5" ht="15.75">
      <c r="A120" s="1">
        <v>38.8</v>
      </c>
      <c r="B120" s="1">
        <v>0.904</v>
      </c>
      <c r="C120" s="1">
        <f t="shared" si="14"/>
        <v>0.8874266007205895</v>
      </c>
      <c r="D120" s="15">
        <f t="shared" si="9"/>
        <v>0.8708274343323414</v>
      </c>
      <c r="E120" s="1">
        <f t="shared" si="15"/>
        <v>44.55532573999318</v>
      </c>
    </row>
    <row r="121" spans="1:5" ht="15.75">
      <c r="A121" s="1">
        <v>39.3</v>
      </c>
      <c r="B121" s="1">
        <v>1.025</v>
      </c>
      <c r="C121" s="1">
        <f t="shared" si="14"/>
        <v>1.0064280515210913</v>
      </c>
      <c r="D121" s="15">
        <f t="shared" si="9"/>
        <v>0.8708274343323414</v>
      </c>
      <c r="E121" s="1">
        <f t="shared" si="15"/>
        <v>45.12949230880753</v>
      </c>
    </row>
    <row r="122" spans="1:5" ht="15.75">
      <c r="A122" s="1">
        <v>39.9</v>
      </c>
      <c r="B122" s="1">
        <v>1.012</v>
      </c>
      <c r="C122" s="1">
        <f t="shared" si="14"/>
        <v>0.9939240045959071</v>
      </c>
      <c r="D122" s="15">
        <f t="shared" si="9"/>
        <v>0.8708274343323414</v>
      </c>
      <c r="E122" s="1">
        <f t="shared" si="15"/>
        <v>45.81849219138474</v>
      </c>
    </row>
    <row r="123" spans="1:5" ht="15.75">
      <c r="A123" s="1">
        <v>40.2</v>
      </c>
      <c r="B123" s="1">
        <v>1.13</v>
      </c>
      <c r="C123" s="1">
        <f t="shared" si="14"/>
        <v>1.1099617142447549</v>
      </c>
      <c r="D123" s="15">
        <f t="shared" si="9"/>
        <v>0.8708274343323414</v>
      </c>
      <c r="E123" s="1">
        <f t="shared" si="15"/>
        <v>46.16299213267335</v>
      </c>
    </row>
    <row r="124" spans="1:5" ht="15.75">
      <c r="A124" s="1">
        <v>40.3</v>
      </c>
      <c r="B124" s="1">
        <v>0.827</v>
      </c>
      <c r="C124" s="1">
        <f t="shared" si="14"/>
        <v>0.8123702791852893</v>
      </c>
      <c r="D124" s="15">
        <f t="shared" si="9"/>
        <v>0.8708274343323414</v>
      </c>
      <c r="E124" s="1">
        <f t="shared" si="15"/>
        <v>46.27782544643622</v>
      </c>
    </row>
    <row r="125" spans="1:5" ht="15.75">
      <c r="A125" s="1">
        <v>40.8</v>
      </c>
      <c r="B125" s="1">
        <v>0.958</v>
      </c>
      <c r="C125" s="1">
        <f t="shared" si="14"/>
        <v>0.9412583008060725</v>
      </c>
      <c r="D125" s="15">
        <f t="shared" si="9"/>
        <v>0.8708274343323414</v>
      </c>
      <c r="E125" s="1">
        <f t="shared" si="15"/>
        <v>46.851992015250566</v>
      </c>
    </row>
    <row r="126" spans="1:5" ht="15.75">
      <c r="A126" s="1">
        <v>41.4</v>
      </c>
      <c r="B126" s="1">
        <v>0.864</v>
      </c>
      <c r="C126" s="1">
        <f t="shared" si="14"/>
        <v>0.8491233377658238</v>
      </c>
      <c r="D126" s="15">
        <f t="shared" si="9"/>
        <v>0.8708274343323414</v>
      </c>
      <c r="E126" s="1">
        <f t="shared" si="15"/>
        <v>47.54099189782778</v>
      </c>
    </row>
    <row r="127" spans="1:5" ht="15.75">
      <c r="A127" s="1">
        <v>41.75</v>
      </c>
      <c r="B127" s="1">
        <v>0.74</v>
      </c>
      <c r="C127" s="1">
        <f aca="true" t="shared" si="16" ref="C127:C142">B127*(1+($I$26+$I$27*A127)/(1282900)+($I$28+A127*$I$29-$I$30)/400)</f>
        <v>0.7273694901473796</v>
      </c>
      <c r="D127" s="15">
        <f t="shared" si="9"/>
        <v>0.8708274343323414</v>
      </c>
      <c r="E127" s="1">
        <f t="shared" si="15"/>
        <v>47.94290849599783</v>
      </c>
    </row>
    <row r="128" spans="1:5" ht="15.75">
      <c r="A128" s="1">
        <v>41.8</v>
      </c>
      <c r="B128" s="1">
        <v>0.928</v>
      </c>
      <c r="C128" s="1">
        <f t="shared" si="16"/>
        <v>0.9121805572187001</v>
      </c>
      <c r="D128" s="15">
        <f t="shared" si="9"/>
        <v>0.8708274343323414</v>
      </c>
      <c r="E128" s="1">
        <f aca="true" t="shared" si="17" ref="E128:E143">E127+(A128-A127)/D128</f>
        <v>48.000325152879256</v>
      </c>
    </row>
    <row r="129" spans="1:5" ht="15.75">
      <c r="A129" s="1">
        <v>42.3</v>
      </c>
      <c r="B129" s="1">
        <v>1.06</v>
      </c>
      <c r="C129" s="1">
        <f t="shared" si="16"/>
        <v>1.0421576759437423</v>
      </c>
      <c r="D129" s="15">
        <f t="shared" si="9"/>
        <v>0.8708274343323414</v>
      </c>
      <c r="E129" s="1">
        <f t="shared" si="17"/>
        <v>48.574491721693605</v>
      </c>
    </row>
    <row r="130" spans="1:5" ht="15.75">
      <c r="A130" s="1">
        <v>42.3</v>
      </c>
      <c r="B130" s="1">
        <v>0.827</v>
      </c>
      <c r="C130" s="1">
        <f t="shared" si="16"/>
        <v>0.8130796207598819</v>
      </c>
      <c r="D130" s="15">
        <f t="shared" si="9"/>
        <v>0.8708274343323414</v>
      </c>
      <c r="E130" s="1">
        <f t="shared" si="17"/>
        <v>48.574491721693605</v>
      </c>
    </row>
    <row r="131" spans="1:5" ht="15.75">
      <c r="A131" s="1">
        <v>42.9</v>
      </c>
      <c r="B131" s="1">
        <v>0.97</v>
      </c>
      <c r="C131" s="1">
        <f t="shared" si="16"/>
        <v>0.953922189280885</v>
      </c>
      <c r="D131" s="15">
        <f t="shared" si="9"/>
        <v>0.8708274343323414</v>
      </c>
      <c r="E131" s="1">
        <f t="shared" si="17"/>
        <v>49.26349160427082</v>
      </c>
    </row>
    <row r="132" spans="1:5" ht="15.75">
      <c r="A132" s="1">
        <v>43.3</v>
      </c>
      <c r="B132" s="1">
        <v>0.937</v>
      </c>
      <c r="C132" s="1">
        <f t="shared" si="16"/>
        <v>0.9216299046913012</v>
      </c>
      <c r="D132" s="15">
        <f t="shared" si="9"/>
        <v>0.8708274343323414</v>
      </c>
      <c r="E132" s="1">
        <f t="shared" si="17"/>
        <v>49.722824859322294</v>
      </c>
    </row>
    <row r="133" spans="1:5" ht="15.75">
      <c r="A133" s="1">
        <v>43.3</v>
      </c>
      <c r="B133" s="1">
        <v>0.867</v>
      </c>
      <c r="C133" s="1">
        <f t="shared" si="16"/>
        <v>0.8527781508723139</v>
      </c>
      <c r="D133" s="15">
        <f t="shared" si="9"/>
        <v>0.8708274343323414</v>
      </c>
      <c r="E133" s="1">
        <f t="shared" si="17"/>
        <v>49.722824859322294</v>
      </c>
    </row>
    <row r="134" spans="1:5" ht="15.75">
      <c r="A134" s="1">
        <v>43.5</v>
      </c>
      <c r="B134" s="1">
        <v>0.904</v>
      </c>
      <c r="C134" s="1">
        <f t="shared" si="16"/>
        <v>0.889248759415952</v>
      </c>
      <c r="D134" s="15">
        <f t="shared" si="9"/>
        <v>0.8708274343323414</v>
      </c>
      <c r="E134" s="1">
        <f t="shared" si="17"/>
        <v>49.95249148684803</v>
      </c>
    </row>
    <row r="135" spans="1:5" ht="15.75">
      <c r="A135" s="1">
        <v>43.7</v>
      </c>
      <c r="B135" s="1">
        <v>1.033</v>
      </c>
      <c r="C135" s="1">
        <f t="shared" si="16"/>
        <v>1.0162323738059806</v>
      </c>
      <c r="D135" s="15">
        <f t="shared" si="9"/>
        <v>0.8708274343323414</v>
      </c>
      <c r="E135" s="1">
        <f t="shared" si="17"/>
        <v>50.18215811437377</v>
      </c>
    </row>
    <row r="136" spans="1:5" ht="15.75">
      <c r="A136" s="1">
        <v>43.8</v>
      </c>
      <c r="B136" s="1">
        <v>0.822</v>
      </c>
      <c r="C136" s="1">
        <f t="shared" si="16"/>
        <v>0.8086925723644007</v>
      </c>
      <c r="D136" s="15">
        <f t="shared" si="9"/>
        <v>0.8708274343323414</v>
      </c>
      <c r="E136" s="1">
        <f t="shared" si="17"/>
        <v>50.296991428136636</v>
      </c>
    </row>
    <row r="137" spans="1:5" ht="15.75">
      <c r="A137" s="1">
        <v>44.8</v>
      </c>
      <c r="B137" s="1">
        <v>0.812</v>
      </c>
      <c r="C137" s="1">
        <f t="shared" si="16"/>
        <v>0.7992027010341425</v>
      </c>
      <c r="D137" s="15">
        <f t="shared" si="9"/>
        <v>0.8708274343323414</v>
      </c>
      <c r="E137" s="1">
        <f t="shared" si="17"/>
        <v>51.445324565765326</v>
      </c>
    </row>
    <row r="138" spans="1:5" ht="15.75">
      <c r="A138" s="1">
        <v>44.9</v>
      </c>
      <c r="B138" s="1">
        <v>0.923</v>
      </c>
      <c r="C138" s="1">
        <f t="shared" si="16"/>
        <v>0.9084929007457375</v>
      </c>
      <c r="D138" s="15">
        <f t="shared" si="9"/>
        <v>0.8708274343323414</v>
      </c>
      <c r="E138" s="1">
        <f t="shared" si="17"/>
        <v>51.5601578795282</v>
      </c>
    </row>
    <row r="139" spans="1:5" ht="15.75">
      <c r="A139" s="1">
        <v>45</v>
      </c>
      <c r="B139" s="1">
        <v>1.055</v>
      </c>
      <c r="C139" s="1">
        <f t="shared" si="16"/>
        <v>1.0384634578467826</v>
      </c>
      <c r="D139" s="15">
        <f t="shared" si="9"/>
        <v>0.8708274343323414</v>
      </c>
      <c r="E139" s="1">
        <f t="shared" si="17"/>
        <v>51.67499119329107</v>
      </c>
    </row>
    <row r="140" spans="1:5" ht="15.75">
      <c r="A140" s="1">
        <v>45.3</v>
      </c>
      <c r="B140" s="1">
        <v>0.793</v>
      </c>
      <c r="C140" s="1">
        <f t="shared" si="16"/>
        <v>0.7806721899220853</v>
      </c>
      <c r="D140" s="15">
        <f t="shared" si="9"/>
        <v>0.8708274343323414</v>
      </c>
      <c r="E140" s="1">
        <f t="shared" si="17"/>
        <v>52.019491134579674</v>
      </c>
    </row>
    <row r="141" spans="1:5" ht="15.75">
      <c r="A141" s="1">
        <v>45.8</v>
      </c>
      <c r="B141" s="1">
        <v>0.898</v>
      </c>
      <c r="C141" s="1">
        <f t="shared" si="16"/>
        <v>0.8842324422331881</v>
      </c>
      <c r="D141" s="15">
        <f t="shared" si="9"/>
        <v>0.8708274343323414</v>
      </c>
      <c r="E141" s="1">
        <f t="shared" si="17"/>
        <v>52.59365770339402</v>
      </c>
    </row>
    <row r="142" spans="1:5" ht="15.75">
      <c r="A142" s="1">
        <v>46.3</v>
      </c>
      <c r="B142" s="1">
        <v>0.816</v>
      </c>
      <c r="C142" s="1">
        <f t="shared" si="16"/>
        <v>0.8036645900723083</v>
      </c>
      <c r="D142" s="15">
        <f aca="true" t="shared" si="18" ref="D142:D205">G$16</f>
        <v>0.8708274343323414</v>
      </c>
      <c r="E142" s="1">
        <f t="shared" si="17"/>
        <v>53.16782427220837</v>
      </c>
    </row>
    <row r="143" spans="1:5" ht="15.75">
      <c r="A143" s="1">
        <v>46.4</v>
      </c>
      <c r="B143" s="1">
        <v>0.816</v>
      </c>
      <c r="C143" s="1">
        <f aca="true" t="shared" si="19" ref="C143:C158">B143*(1+($I$26+$I$27*A143)/(1282900)+($I$28+A143*$I$29-$I$30)/400)</f>
        <v>0.8036995854002931</v>
      </c>
      <c r="D143" s="15">
        <f t="shared" si="18"/>
        <v>0.8708274343323414</v>
      </c>
      <c r="E143" s="1">
        <f t="shared" si="17"/>
        <v>53.28265758597124</v>
      </c>
    </row>
    <row r="144" spans="1:5" ht="15.75">
      <c r="A144" s="1">
        <v>46.7</v>
      </c>
      <c r="B144" s="1">
        <v>0.918</v>
      </c>
      <c r="C144" s="1">
        <f t="shared" si="19"/>
        <v>0.9042801428072783</v>
      </c>
      <c r="D144" s="15">
        <f t="shared" si="18"/>
        <v>0.8708274343323414</v>
      </c>
      <c r="E144" s="1">
        <f aca="true" t="shared" si="20" ref="E144:E159">E143+(A144-A143)/D144</f>
        <v>53.627157527259854</v>
      </c>
    </row>
    <row r="145" spans="1:5" ht="15.75">
      <c r="A145" s="1">
        <v>47.9</v>
      </c>
      <c r="B145" s="1">
        <v>0.894</v>
      </c>
      <c r="C145" s="1">
        <f t="shared" si="19"/>
        <v>0.8810989175197763</v>
      </c>
      <c r="D145" s="15">
        <f t="shared" si="18"/>
        <v>0.8708274343323414</v>
      </c>
      <c r="E145" s="1">
        <f t="shared" si="20"/>
        <v>55.005157292414275</v>
      </c>
    </row>
    <row r="146" spans="1:5" ht="15.75">
      <c r="A146" s="1">
        <v>48.3</v>
      </c>
      <c r="B146" s="1">
        <v>1.016</v>
      </c>
      <c r="C146" s="1">
        <f t="shared" si="19"/>
        <v>1.0015126575712197</v>
      </c>
      <c r="D146" s="15">
        <f t="shared" si="18"/>
        <v>0.8708274343323414</v>
      </c>
      <c r="E146" s="1">
        <f t="shared" si="20"/>
        <v>55.46449054746575</v>
      </c>
    </row>
    <row r="147" spans="1:5" ht="15.75">
      <c r="A147" s="1">
        <v>48.3</v>
      </c>
      <c r="B147" s="1">
        <v>0.82</v>
      </c>
      <c r="C147" s="1">
        <f t="shared" si="19"/>
        <v>0.8083074598507876</v>
      </c>
      <c r="D147" s="15">
        <f t="shared" si="18"/>
        <v>0.8708274343323414</v>
      </c>
      <c r="E147" s="1">
        <f t="shared" si="20"/>
        <v>55.46449054746575</v>
      </c>
    </row>
    <row r="148" spans="1:5" ht="15.75">
      <c r="A148" s="1">
        <v>48.8</v>
      </c>
      <c r="B148" s="1">
        <v>0.872</v>
      </c>
      <c r="C148" s="1">
        <f t="shared" si="19"/>
        <v>0.8597529665356867</v>
      </c>
      <c r="D148" s="15">
        <f t="shared" si="18"/>
        <v>0.8708274343323414</v>
      </c>
      <c r="E148" s="1">
        <f t="shared" si="20"/>
        <v>56.0386571162801</v>
      </c>
    </row>
    <row r="149" spans="1:5" ht="15.75">
      <c r="A149" s="1">
        <v>49.4</v>
      </c>
      <c r="B149" s="1">
        <v>0.907</v>
      </c>
      <c r="C149" s="1">
        <f t="shared" si="19"/>
        <v>0.8944947877849643</v>
      </c>
      <c r="D149" s="15">
        <f t="shared" si="18"/>
        <v>0.8708274343323414</v>
      </c>
      <c r="E149" s="1">
        <f t="shared" si="20"/>
        <v>56.72765699885731</v>
      </c>
    </row>
    <row r="150" spans="1:5" ht="15.75">
      <c r="A150" s="1">
        <v>49.7</v>
      </c>
      <c r="B150" s="1">
        <v>0.956</v>
      </c>
      <c r="C150" s="1">
        <f t="shared" si="19"/>
        <v>0.9429422012866948</v>
      </c>
      <c r="D150" s="15">
        <f t="shared" si="18"/>
        <v>0.8708274343323414</v>
      </c>
      <c r="E150" s="1">
        <f t="shared" si="20"/>
        <v>57.07215694014592</v>
      </c>
    </row>
    <row r="151" spans="1:5" ht="15.75">
      <c r="A151" s="1">
        <v>49.8</v>
      </c>
      <c r="B151" s="1">
        <v>0.815</v>
      </c>
      <c r="C151" s="1">
        <f t="shared" si="19"/>
        <v>0.803903042450608</v>
      </c>
      <c r="D151" s="15">
        <f t="shared" si="18"/>
        <v>0.8708274343323414</v>
      </c>
      <c r="E151" s="1">
        <f t="shared" si="20"/>
        <v>57.18699025390879</v>
      </c>
    </row>
    <row r="152" spans="1:5" ht="15.75">
      <c r="A152" s="1">
        <v>50.8</v>
      </c>
      <c r="B152" s="1">
        <v>0.788</v>
      </c>
      <c r="C152" s="1">
        <f t="shared" si="19"/>
        <v>0.7776086167981839</v>
      </c>
      <c r="D152" s="15">
        <f t="shared" si="18"/>
        <v>0.8708274343323414</v>
      </c>
      <c r="E152" s="1">
        <f t="shared" si="20"/>
        <v>58.33532339153748</v>
      </c>
    </row>
    <row r="153" spans="1:5" ht="15.75">
      <c r="A153" s="1">
        <v>51.2</v>
      </c>
      <c r="B153" s="1">
        <v>0.967</v>
      </c>
      <c r="C153" s="1">
        <f t="shared" si="19"/>
        <v>0.9544140223355678</v>
      </c>
      <c r="D153" s="15">
        <f t="shared" si="18"/>
        <v>0.8708274343323414</v>
      </c>
      <c r="E153" s="1">
        <f t="shared" si="20"/>
        <v>58.79465664658896</v>
      </c>
    </row>
    <row r="154" spans="1:5" ht="15.75">
      <c r="A154" s="1">
        <v>51.3</v>
      </c>
      <c r="B154" s="1">
        <v>0.983</v>
      </c>
      <c r="C154" s="1">
        <f t="shared" si="19"/>
        <v>0.9702479318768742</v>
      </c>
      <c r="D154" s="15">
        <f t="shared" si="18"/>
        <v>0.8708274343323414</v>
      </c>
      <c r="E154" s="1">
        <f t="shared" si="20"/>
        <v>58.90948996035183</v>
      </c>
    </row>
    <row r="155" spans="1:5" ht="15.75">
      <c r="A155" s="1">
        <v>51.3</v>
      </c>
      <c r="B155" s="1">
        <v>0.971</v>
      </c>
      <c r="C155" s="1">
        <f t="shared" si="19"/>
        <v>0.9584036031052339</v>
      </c>
      <c r="D155" s="15">
        <f t="shared" si="18"/>
        <v>0.8708274343323414</v>
      </c>
      <c r="E155" s="1">
        <f t="shared" si="20"/>
        <v>58.90948996035183</v>
      </c>
    </row>
    <row r="156" spans="1:5" ht="15.75">
      <c r="A156" s="1">
        <v>51.8</v>
      </c>
      <c r="B156" s="1">
        <v>0.974</v>
      </c>
      <c r="C156" s="1">
        <f t="shared" si="19"/>
        <v>0.9615735422188372</v>
      </c>
      <c r="D156" s="15">
        <f t="shared" si="18"/>
        <v>0.8708274343323414</v>
      </c>
      <c r="E156" s="1">
        <f t="shared" si="20"/>
        <v>59.483656529166176</v>
      </c>
    </row>
    <row r="157" spans="1:5" ht="15.75">
      <c r="A157" s="1">
        <v>52.4</v>
      </c>
      <c r="B157" s="1">
        <v>0.992</v>
      </c>
      <c r="C157" s="1">
        <f t="shared" si="19"/>
        <v>0.9795991551945378</v>
      </c>
      <c r="D157" s="15">
        <f t="shared" si="18"/>
        <v>0.8708274343323414</v>
      </c>
      <c r="E157" s="1">
        <f t="shared" si="20"/>
        <v>60.17265641174339</v>
      </c>
    </row>
    <row r="158" spans="1:5" ht="15.75">
      <c r="A158" s="1">
        <v>52.8</v>
      </c>
      <c r="B158" s="1">
        <v>0.803</v>
      </c>
      <c r="C158" s="1">
        <f t="shared" si="19"/>
        <v>0.7930995673679258</v>
      </c>
      <c r="D158" s="15">
        <f t="shared" si="18"/>
        <v>0.8708274343323414</v>
      </c>
      <c r="E158" s="1">
        <f t="shared" si="20"/>
        <v>60.631989666794865</v>
      </c>
    </row>
    <row r="159" spans="1:5" ht="15.75">
      <c r="A159" s="1">
        <v>54.25</v>
      </c>
      <c r="B159" s="1">
        <v>0.99</v>
      </c>
      <c r="C159" s="1">
        <f aca="true" t="shared" si="21" ref="C159:C174">B159*(1+($I$26+$I$27*A159)/(1282900)+($I$28+A159*$I$29-$I$30)/400)</f>
        <v>0.9784096218880205</v>
      </c>
      <c r="D159" s="15">
        <f t="shared" si="18"/>
        <v>0.8708274343323414</v>
      </c>
      <c r="E159" s="1">
        <f t="shared" si="20"/>
        <v>62.29707271635647</v>
      </c>
    </row>
    <row r="160" spans="1:5" ht="15.75">
      <c r="A160" s="1">
        <v>54.3</v>
      </c>
      <c r="B160" s="1">
        <v>1.103</v>
      </c>
      <c r="C160" s="1">
        <f t="shared" si="21"/>
        <v>1.090110331606777</v>
      </c>
      <c r="D160" s="15">
        <f t="shared" si="18"/>
        <v>0.8708274343323414</v>
      </c>
      <c r="E160" s="1">
        <f aca="true" t="shared" si="22" ref="E160:E175">E159+(A160-A159)/D160</f>
        <v>62.3544893732379</v>
      </c>
    </row>
    <row r="161" spans="1:5" ht="15.75">
      <c r="A161" s="1">
        <v>54.3</v>
      </c>
      <c r="B161" s="1">
        <v>0.149</v>
      </c>
      <c r="C161" s="1">
        <f t="shared" si="21"/>
        <v>0.14725878459601974</v>
      </c>
      <c r="D161" s="15">
        <f t="shared" si="18"/>
        <v>0.8708274343323414</v>
      </c>
      <c r="E161" s="1">
        <f t="shared" si="22"/>
        <v>62.3544893732379</v>
      </c>
    </row>
    <row r="162" spans="1:5" ht="15.75">
      <c r="A162" s="1">
        <v>54.4</v>
      </c>
      <c r="B162" s="1">
        <v>1.057</v>
      </c>
      <c r="C162" s="1">
        <f t="shared" si="21"/>
        <v>1.0446932189981615</v>
      </c>
      <c r="D162" s="15">
        <f t="shared" si="18"/>
        <v>0.8708274343323414</v>
      </c>
      <c r="E162" s="1">
        <f t="shared" si="22"/>
        <v>62.46932268700077</v>
      </c>
    </row>
    <row r="163" spans="1:5" ht="15.75">
      <c r="A163" s="1">
        <v>54.8</v>
      </c>
      <c r="B163" s="1">
        <v>0.983</v>
      </c>
      <c r="C163" s="1">
        <f t="shared" si="21"/>
        <v>0.9717234395476037</v>
      </c>
      <c r="D163" s="15">
        <f t="shared" si="18"/>
        <v>0.8708274343323414</v>
      </c>
      <c r="E163" s="1">
        <f t="shared" si="22"/>
        <v>62.928655942052245</v>
      </c>
    </row>
    <row r="164" spans="1:5" ht="15.75">
      <c r="A164" s="1">
        <v>55.3</v>
      </c>
      <c r="B164" s="1">
        <v>1.095</v>
      </c>
      <c r="C164" s="1">
        <f t="shared" si="21"/>
        <v>1.0826734261054833</v>
      </c>
      <c r="D164" s="15">
        <f t="shared" si="18"/>
        <v>0.8708274343323414</v>
      </c>
      <c r="E164" s="1">
        <f t="shared" si="22"/>
        <v>63.502822510866594</v>
      </c>
    </row>
    <row r="165" spans="1:5" ht="15.75">
      <c r="A165" s="1">
        <v>55.75</v>
      </c>
      <c r="B165" s="1">
        <v>0.814</v>
      </c>
      <c r="C165" s="1">
        <f t="shared" si="21"/>
        <v>0.8049937768792029</v>
      </c>
      <c r="D165" s="15">
        <f t="shared" si="18"/>
        <v>0.8708274343323414</v>
      </c>
      <c r="E165" s="1">
        <f t="shared" si="22"/>
        <v>64.01957242279951</v>
      </c>
    </row>
    <row r="166" spans="1:5" ht="15.75">
      <c r="A166" s="1">
        <v>55.8</v>
      </c>
      <c r="B166" s="1">
        <v>0.13</v>
      </c>
      <c r="C166" s="1">
        <f t="shared" si="21"/>
        <v>0.1285644473161908</v>
      </c>
      <c r="D166" s="15">
        <f t="shared" si="18"/>
        <v>0.8708274343323414</v>
      </c>
      <c r="E166" s="1">
        <f t="shared" si="22"/>
        <v>64.07698907968094</v>
      </c>
    </row>
    <row r="167" spans="1:5" ht="15.75">
      <c r="A167" s="1">
        <v>55.9</v>
      </c>
      <c r="B167" s="1">
        <v>0.8</v>
      </c>
      <c r="C167" s="1">
        <f t="shared" si="21"/>
        <v>0.7912001387831804</v>
      </c>
      <c r="D167" s="15">
        <f t="shared" si="18"/>
        <v>0.8708274343323414</v>
      </c>
      <c r="E167" s="1">
        <f t="shared" si="22"/>
        <v>64.19182239344381</v>
      </c>
    </row>
    <row r="168" spans="1:5" ht="15.75">
      <c r="A168" s="1">
        <v>56.7</v>
      </c>
      <c r="B168" s="1">
        <v>0.869</v>
      </c>
      <c r="C168" s="1">
        <f t="shared" si="21"/>
        <v>0.8597392972240016</v>
      </c>
      <c r="D168" s="15">
        <f t="shared" si="18"/>
        <v>0.8708274343323414</v>
      </c>
      <c r="E168" s="1">
        <f t="shared" si="22"/>
        <v>65.11048890354677</v>
      </c>
    </row>
    <row r="169" spans="1:5" ht="15.75">
      <c r="A169" s="1">
        <v>56.75</v>
      </c>
      <c r="B169" s="1">
        <v>0.132</v>
      </c>
      <c r="C169" s="1">
        <f t="shared" si="21"/>
        <v>0.13059614147520376</v>
      </c>
      <c r="D169" s="15">
        <f t="shared" si="18"/>
        <v>0.8708274343323414</v>
      </c>
      <c r="E169" s="1">
        <f t="shared" si="22"/>
        <v>65.1679055604282</v>
      </c>
    </row>
    <row r="170" spans="1:5" ht="15.75">
      <c r="A170" s="1">
        <v>57.4</v>
      </c>
      <c r="B170" s="1">
        <v>0.803</v>
      </c>
      <c r="C170" s="1">
        <f t="shared" si="21"/>
        <v>0.7946837063692744</v>
      </c>
      <c r="D170" s="15">
        <f t="shared" si="18"/>
        <v>0.8708274343323414</v>
      </c>
      <c r="E170" s="1">
        <f t="shared" si="22"/>
        <v>65.91432209988685</v>
      </c>
    </row>
    <row r="171" spans="1:5" ht="15.75">
      <c r="A171" s="1">
        <v>57.8</v>
      </c>
      <c r="B171" s="1">
        <v>1.011</v>
      </c>
      <c r="C171" s="1">
        <f t="shared" si="21"/>
        <v>1.0007029808471202</v>
      </c>
      <c r="D171" s="15">
        <f t="shared" si="18"/>
        <v>0.8708274343323414</v>
      </c>
      <c r="E171" s="1">
        <f t="shared" si="22"/>
        <v>66.37365535493832</v>
      </c>
    </row>
    <row r="172" spans="1:5" ht="15.75">
      <c r="A172" s="1">
        <v>57.8</v>
      </c>
      <c r="B172" s="1">
        <v>0.982</v>
      </c>
      <c r="C172" s="1">
        <f t="shared" si="21"/>
        <v>0.9719983453925539</v>
      </c>
      <c r="D172" s="15">
        <f t="shared" si="18"/>
        <v>0.8708274343323414</v>
      </c>
      <c r="E172" s="1">
        <f t="shared" si="22"/>
        <v>66.37365535493832</v>
      </c>
    </row>
    <row r="173" spans="1:5" ht="15.75">
      <c r="A173" s="1">
        <v>57.95</v>
      </c>
      <c r="B173" s="1">
        <v>0.938</v>
      </c>
      <c r="C173" s="1">
        <f t="shared" si="21"/>
        <v>0.9285068259117821</v>
      </c>
      <c r="D173" s="15">
        <f t="shared" si="18"/>
        <v>0.8708274343323414</v>
      </c>
      <c r="E173" s="1">
        <f t="shared" si="22"/>
        <v>66.54590532558264</v>
      </c>
    </row>
    <row r="174" spans="1:5" ht="15.75">
      <c r="A174" s="1">
        <v>58.3</v>
      </c>
      <c r="B174" s="1">
        <v>0.971</v>
      </c>
      <c r="C174" s="1">
        <f t="shared" si="21"/>
        <v>0.9613185938443554</v>
      </c>
      <c r="D174" s="15">
        <f t="shared" si="18"/>
        <v>0.8708274343323414</v>
      </c>
      <c r="E174" s="1">
        <f t="shared" si="22"/>
        <v>66.94782192375267</v>
      </c>
    </row>
    <row r="175" spans="1:5" ht="15.75">
      <c r="A175" s="1">
        <v>58.45</v>
      </c>
      <c r="B175" s="1">
        <v>0.772</v>
      </c>
      <c r="C175" s="1">
        <f aca="true" t="shared" si="23" ref="C175:C190">B175*(1+($I$26+$I$27*A175)/(1282900)+($I$28+A175*$I$29-$I$30)/400)</f>
        <v>0.764352396213401</v>
      </c>
      <c r="D175" s="15">
        <f t="shared" si="18"/>
        <v>0.8708274343323414</v>
      </c>
      <c r="E175" s="1">
        <f t="shared" si="22"/>
        <v>67.12007189439699</v>
      </c>
    </row>
    <row r="176" spans="1:5" ht="15.75">
      <c r="A176" s="1">
        <v>58.9</v>
      </c>
      <c r="B176" s="1">
        <v>0.84</v>
      </c>
      <c r="C176" s="1">
        <f t="shared" si="23"/>
        <v>0.8318408837924564</v>
      </c>
      <c r="D176" s="15">
        <f t="shared" si="18"/>
        <v>0.8708274343323414</v>
      </c>
      <c r="E176" s="1">
        <f aca="true" t="shared" si="24" ref="E176:E191">E175+(A176-A175)/D176</f>
        <v>67.63682180632989</v>
      </c>
    </row>
    <row r="177" spans="1:5" ht="15.75">
      <c r="A177" s="1">
        <v>59.3</v>
      </c>
      <c r="B177" s="1">
        <v>0.827</v>
      </c>
      <c r="C177" s="1">
        <f t="shared" si="23"/>
        <v>0.8191090241439202</v>
      </c>
      <c r="D177" s="15">
        <f t="shared" si="18"/>
        <v>0.8708274343323414</v>
      </c>
      <c r="E177" s="1">
        <f t="shared" si="24"/>
        <v>68.09615506138137</v>
      </c>
    </row>
    <row r="178" spans="1:5" ht="15.75">
      <c r="A178" s="1">
        <v>59.7</v>
      </c>
      <c r="B178" s="1">
        <v>0.799</v>
      </c>
      <c r="C178" s="1">
        <f t="shared" si="23"/>
        <v>0.791513256438467</v>
      </c>
      <c r="D178" s="15">
        <f t="shared" si="18"/>
        <v>0.8708274343323414</v>
      </c>
      <c r="E178" s="1">
        <f t="shared" si="24"/>
        <v>68.55548831643284</v>
      </c>
    </row>
    <row r="179" spans="1:5" ht="15.75">
      <c r="A179" s="1">
        <v>60.4</v>
      </c>
      <c r="B179" s="1">
        <v>0.864</v>
      </c>
      <c r="C179" s="1">
        <f t="shared" si="23"/>
        <v>0.8561635743368726</v>
      </c>
      <c r="D179" s="15">
        <f t="shared" si="18"/>
        <v>0.8708274343323414</v>
      </c>
      <c r="E179" s="1">
        <f t="shared" si="24"/>
        <v>69.35932151277292</v>
      </c>
    </row>
    <row r="180" spans="1:5" ht="15.75">
      <c r="A180" s="1">
        <v>60.5</v>
      </c>
      <c r="B180" s="1">
        <v>0.913</v>
      </c>
      <c r="C180" s="1">
        <f t="shared" si="23"/>
        <v>0.9047583027303037</v>
      </c>
      <c r="D180" s="15">
        <f t="shared" si="18"/>
        <v>0.8708274343323414</v>
      </c>
      <c r="E180" s="1">
        <f t="shared" si="24"/>
        <v>69.4741548265358</v>
      </c>
    </row>
    <row r="181" spans="1:5" ht="15.75">
      <c r="A181" s="1">
        <v>60.7</v>
      </c>
      <c r="B181" s="1">
        <v>0.821</v>
      </c>
      <c r="C181" s="1">
        <f t="shared" si="23"/>
        <v>0.8136592109130314</v>
      </c>
      <c r="D181" s="15">
        <f t="shared" si="18"/>
        <v>0.8708274343323414</v>
      </c>
      <c r="E181" s="1">
        <f t="shared" si="24"/>
        <v>69.70382145406154</v>
      </c>
    </row>
    <row r="182" spans="1:5" ht="15.75">
      <c r="A182" s="1">
        <v>60.8</v>
      </c>
      <c r="B182" s="1">
        <v>0.895</v>
      </c>
      <c r="C182" s="1">
        <f t="shared" si="23"/>
        <v>0.8870359397107064</v>
      </c>
      <c r="D182" s="15">
        <f t="shared" si="18"/>
        <v>0.8708274343323414</v>
      </c>
      <c r="E182" s="1">
        <f t="shared" si="24"/>
        <v>69.8186547678244</v>
      </c>
    </row>
    <row r="183" spans="1:5" ht="15.75">
      <c r="A183" s="1">
        <v>60.8</v>
      </c>
      <c r="B183" s="1">
        <v>0.773</v>
      </c>
      <c r="C183" s="1">
        <f t="shared" si="23"/>
        <v>0.766121543459638</v>
      </c>
      <c r="D183" s="15">
        <f t="shared" si="18"/>
        <v>0.8708274343323414</v>
      </c>
      <c r="E183" s="1">
        <f t="shared" si="24"/>
        <v>69.8186547678244</v>
      </c>
    </row>
    <row r="184" spans="1:5" ht="15.75">
      <c r="A184" s="1">
        <v>61.3</v>
      </c>
      <c r="B184" s="1">
        <v>0.917</v>
      </c>
      <c r="C184" s="1">
        <f t="shared" si="23"/>
        <v>0.9090368093880006</v>
      </c>
      <c r="D184" s="15">
        <f t="shared" si="18"/>
        <v>0.8708274343323414</v>
      </c>
      <c r="E184" s="1">
        <f t="shared" si="24"/>
        <v>70.39282133663875</v>
      </c>
    </row>
    <row r="185" spans="1:5" ht="15.75">
      <c r="A185" s="1">
        <v>61.9</v>
      </c>
      <c r="B185" s="1">
        <v>0.958</v>
      </c>
      <c r="C185" s="1">
        <f t="shared" si="23"/>
        <v>0.949927278267078</v>
      </c>
      <c r="D185" s="15">
        <f t="shared" si="18"/>
        <v>0.8708274343323414</v>
      </c>
      <c r="E185" s="1">
        <f t="shared" si="24"/>
        <v>71.08182121921597</v>
      </c>
    </row>
    <row r="186" spans="1:5" ht="15.75">
      <c r="A186" s="1">
        <v>62.3</v>
      </c>
      <c r="B186" s="1">
        <v>0.937</v>
      </c>
      <c r="C186" s="1">
        <f t="shared" si="23"/>
        <v>0.929264976065228</v>
      </c>
      <c r="D186" s="15">
        <f t="shared" si="18"/>
        <v>0.8708274343323414</v>
      </c>
      <c r="E186" s="1">
        <f t="shared" si="24"/>
        <v>71.54115447426744</v>
      </c>
    </row>
    <row r="187" spans="1:5" ht="15.75">
      <c r="A187" s="1">
        <v>62.7</v>
      </c>
      <c r="B187" s="1">
        <v>0.883</v>
      </c>
      <c r="C187" s="1">
        <f t="shared" si="23"/>
        <v>0.8758622260661462</v>
      </c>
      <c r="D187" s="15">
        <f t="shared" si="18"/>
        <v>0.8708274343323414</v>
      </c>
      <c r="E187" s="1">
        <f t="shared" si="24"/>
        <v>72.00048772931892</v>
      </c>
    </row>
    <row r="188" spans="1:5" ht="15.75">
      <c r="A188" s="1">
        <v>62.8</v>
      </c>
      <c r="B188" s="1">
        <v>0.871</v>
      </c>
      <c r="C188" s="1">
        <f t="shared" si="23"/>
        <v>0.8639965827381227</v>
      </c>
      <c r="D188" s="15">
        <f t="shared" si="18"/>
        <v>0.8708274343323414</v>
      </c>
      <c r="E188" s="1">
        <f t="shared" si="24"/>
        <v>72.11532104308178</v>
      </c>
    </row>
    <row r="189" spans="1:5" ht="15.75">
      <c r="A189" s="1">
        <v>63.8</v>
      </c>
      <c r="B189" s="1">
        <v>0.92</v>
      </c>
      <c r="C189" s="1">
        <f t="shared" si="23"/>
        <v>0.9129971454314555</v>
      </c>
      <c r="D189" s="15">
        <f t="shared" si="18"/>
        <v>0.8708274343323414</v>
      </c>
      <c r="E189" s="1">
        <f t="shared" si="24"/>
        <v>73.26365418071047</v>
      </c>
    </row>
    <row r="190" spans="1:5" ht="15.75">
      <c r="A190" s="1">
        <v>63.8</v>
      </c>
      <c r="B190" s="1">
        <v>0.699</v>
      </c>
      <c r="C190" s="1">
        <f t="shared" si="23"/>
        <v>0.693679352887595</v>
      </c>
      <c r="D190" s="15">
        <f t="shared" si="18"/>
        <v>0.8708274343323414</v>
      </c>
      <c r="E190" s="1">
        <f t="shared" si="24"/>
        <v>73.26365418071047</v>
      </c>
    </row>
    <row r="191" spans="1:5" ht="15.75">
      <c r="A191" s="1">
        <v>63.9</v>
      </c>
      <c r="B191" s="1">
        <v>0.825</v>
      </c>
      <c r="C191" s="1">
        <f aca="true" t="shared" si="25" ref="C191:C206">B191*(1+($I$26+$I$27*A191)/(1282900)+($I$28+A191*$I$29-$I$30)/400)</f>
        <v>0.818755647589509</v>
      </c>
      <c r="D191" s="15">
        <f t="shared" si="18"/>
        <v>0.8708274343323414</v>
      </c>
      <c r="E191" s="1">
        <f t="shared" si="24"/>
        <v>73.37848749447335</v>
      </c>
    </row>
    <row r="192" spans="1:5" ht="15.75">
      <c r="A192" s="1">
        <v>64.3</v>
      </c>
      <c r="B192" s="1">
        <v>0.926</v>
      </c>
      <c r="C192" s="1">
        <f t="shared" si="25"/>
        <v>0.9191500388179595</v>
      </c>
      <c r="D192" s="15">
        <f t="shared" si="18"/>
        <v>0.8708274343323414</v>
      </c>
      <c r="E192" s="1">
        <f aca="true" t="shared" si="26" ref="E192:E207">E191+(A192-A191)/D192</f>
        <v>73.83782074952482</v>
      </c>
    </row>
    <row r="193" spans="1:5" ht="15.75">
      <c r="A193" s="1">
        <v>64.8</v>
      </c>
      <c r="B193" s="1">
        <v>0.873</v>
      </c>
      <c r="C193" s="1">
        <f t="shared" si="25"/>
        <v>0.8667292985040458</v>
      </c>
      <c r="D193" s="15">
        <f t="shared" si="18"/>
        <v>0.8708274343323414</v>
      </c>
      <c r="E193" s="1">
        <f t="shared" si="26"/>
        <v>74.41198731833917</v>
      </c>
    </row>
    <row r="194" spans="1:5" ht="15.75">
      <c r="A194" s="1">
        <v>65.3</v>
      </c>
      <c r="B194" s="1">
        <v>0.901</v>
      </c>
      <c r="C194" s="1">
        <f t="shared" si="25"/>
        <v>0.8947213797216402</v>
      </c>
      <c r="D194" s="15">
        <f t="shared" si="18"/>
        <v>0.8708274343323414</v>
      </c>
      <c r="E194" s="1">
        <f t="shared" si="26"/>
        <v>74.98615388715352</v>
      </c>
    </row>
    <row r="195" spans="1:5" ht="15.75">
      <c r="A195" s="1">
        <v>65.4</v>
      </c>
      <c r="B195" s="1">
        <v>0.905</v>
      </c>
      <c r="C195" s="1">
        <f t="shared" si="25"/>
        <v>0.8987323179341203</v>
      </c>
      <c r="D195" s="15">
        <f t="shared" si="18"/>
        <v>0.8708274343323414</v>
      </c>
      <c r="E195" s="1">
        <f t="shared" si="26"/>
        <v>75.10098720091639</v>
      </c>
    </row>
    <row r="196" spans="1:5" ht="15.75">
      <c r="A196" s="1">
        <v>66.9</v>
      </c>
      <c r="B196" s="1">
        <v>0.894</v>
      </c>
      <c r="C196" s="1">
        <f t="shared" si="25"/>
        <v>0.8883836067495421</v>
      </c>
      <c r="D196" s="15">
        <f t="shared" si="18"/>
        <v>0.8708274343323414</v>
      </c>
      <c r="E196" s="1">
        <f t="shared" si="26"/>
        <v>76.82348690735942</v>
      </c>
    </row>
    <row r="197" spans="1:5" ht="15.75">
      <c r="A197" s="1">
        <v>67.3</v>
      </c>
      <c r="B197" s="1">
        <v>0.916</v>
      </c>
      <c r="C197" s="1">
        <f t="shared" si="25"/>
        <v>0.9104025316144364</v>
      </c>
      <c r="D197" s="15">
        <f t="shared" si="18"/>
        <v>0.8708274343323414</v>
      </c>
      <c r="E197" s="1">
        <f t="shared" si="26"/>
        <v>77.28282016241089</v>
      </c>
    </row>
    <row r="198" spans="1:5" ht="15.75">
      <c r="A198" s="1">
        <v>67.3</v>
      </c>
      <c r="B198" s="1">
        <v>0.917</v>
      </c>
      <c r="C198" s="1">
        <f t="shared" si="25"/>
        <v>0.9113964208410897</v>
      </c>
      <c r="D198" s="15">
        <f t="shared" si="18"/>
        <v>0.8708274343323414</v>
      </c>
      <c r="E198" s="1">
        <f t="shared" si="26"/>
        <v>77.28282016241089</v>
      </c>
    </row>
    <row r="199" spans="1:5" ht="15.75">
      <c r="A199" s="1">
        <v>67.8</v>
      </c>
      <c r="B199" s="1">
        <v>0.878</v>
      </c>
      <c r="C199" s="1">
        <f t="shared" si="25"/>
        <v>0.8728230124352538</v>
      </c>
      <c r="D199" s="15">
        <f t="shared" si="18"/>
        <v>0.8708274343323414</v>
      </c>
      <c r="E199" s="1">
        <f t="shared" si="26"/>
        <v>77.85698673122523</v>
      </c>
    </row>
    <row r="200" spans="1:5" ht="15.75">
      <c r="A200" s="1">
        <v>68.8</v>
      </c>
      <c r="B200" s="1">
        <v>0.815</v>
      </c>
      <c r="C200" s="1">
        <f t="shared" si="25"/>
        <v>0.8105440063457523</v>
      </c>
      <c r="D200" s="15">
        <f t="shared" si="18"/>
        <v>0.8708274343323414</v>
      </c>
      <c r="E200" s="1">
        <f t="shared" si="26"/>
        <v>79.00531986885393</v>
      </c>
    </row>
    <row r="201" spans="1:5" ht="15.75">
      <c r="A201" s="1">
        <v>68.9</v>
      </c>
      <c r="B201" s="1">
        <v>0.891</v>
      </c>
      <c r="C201" s="1">
        <f t="shared" si="25"/>
        <v>0.886166689913484</v>
      </c>
      <c r="D201" s="15">
        <f t="shared" si="18"/>
        <v>0.8708274343323414</v>
      </c>
      <c r="E201" s="1">
        <f t="shared" si="26"/>
        <v>79.1201531826168</v>
      </c>
    </row>
    <row r="202" spans="1:5" ht="15.75">
      <c r="A202" s="1">
        <v>70.05</v>
      </c>
      <c r="B202" s="1">
        <v>0.924</v>
      </c>
      <c r="C202" s="1">
        <f t="shared" si="25"/>
        <v>0.9194433896483644</v>
      </c>
      <c r="D202" s="15">
        <f t="shared" si="18"/>
        <v>0.8708274343323414</v>
      </c>
      <c r="E202" s="1">
        <f t="shared" si="26"/>
        <v>80.44073629088979</v>
      </c>
    </row>
    <row r="203" spans="1:5" ht="15.75">
      <c r="A203" s="1">
        <v>70.3</v>
      </c>
      <c r="B203" s="1">
        <v>0.811</v>
      </c>
      <c r="C203" s="1">
        <f t="shared" si="25"/>
        <v>0.8070875896906775</v>
      </c>
      <c r="D203" s="15">
        <f t="shared" si="18"/>
        <v>0.8708274343323414</v>
      </c>
      <c r="E203" s="1">
        <f t="shared" si="26"/>
        <v>80.72781957529696</v>
      </c>
    </row>
    <row r="204" spans="1:5" ht="15.75">
      <c r="A204" s="1">
        <v>71.4</v>
      </c>
      <c r="B204" s="1">
        <v>0.755</v>
      </c>
      <c r="C204" s="1">
        <f t="shared" si="25"/>
        <v>0.7517139156058112</v>
      </c>
      <c r="D204" s="15">
        <f t="shared" si="18"/>
        <v>0.8708274343323414</v>
      </c>
      <c r="E204" s="1">
        <f t="shared" si="26"/>
        <v>81.99098602668853</v>
      </c>
    </row>
    <row r="205" spans="1:5" ht="15.75">
      <c r="A205" s="1">
        <v>71.8</v>
      </c>
      <c r="B205" s="1">
        <v>0.94</v>
      </c>
      <c r="C205" s="1">
        <f t="shared" si="25"/>
        <v>0.936069969100384</v>
      </c>
      <c r="D205" s="15">
        <f t="shared" si="18"/>
        <v>0.8708274343323414</v>
      </c>
      <c r="E205" s="1">
        <f t="shared" si="26"/>
        <v>82.45031928174</v>
      </c>
    </row>
    <row r="206" spans="1:5" ht="15.75">
      <c r="A206" s="1">
        <v>73.3</v>
      </c>
      <c r="B206" s="1">
        <v>0.893</v>
      </c>
      <c r="C206" s="1">
        <f t="shared" si="25"/>
        <v>0.8898409343933497</v>
      </c>
      <c r="D206" s="15">
        <f aca="true" t="shared" si="27" ref="D206:D221">G$16</f>
        <v>0.8708274343323414</v>
      </c>
      <c r="E206" s="1">
        <f t="shared" si="26"/>
        <v>84.17281898818302</v>
      </c>
    </row>
    <row r="207" spans="1:5" ht="15.75">
      <c r="A207" s="1">
        <v>73.4</v>
      </c>
      <c r="B207" s="1">
        <v>0.998</v>
      </c>
      <c r="C207" s="1">
        <f aca="true" t="shared" si="28" ref="C207:C221">B207*(1+($I$26+$I$27*A207)/(1282900)+($I$28+A207*$I$29-$I$30)/400)</f>
        <v>0.9945122883679682</v>
      </c>
      <c r="D207" s="15">
        <f t="shared" si="27"/>
        <v>0.8708274343323414</v>
      </c>
      <c r="E207" s="1">
        <f t="shared" si="26"/>
        <v>84.2876523019459</v>
      </c>
    </row>
    <row r="208" spans="1:5" ht="15.75">
      <c r="A208" s="1">
        <v>73.8</v>
      </c>
      <c r="B208" s="1">
        <v>0.817</v>
      </c>
      <c r="C208" s="1">
        <f t="shared" si="28"/>
        <v>0.8142849821128045</v>
      </c>
      <c r="D208" s="15">
        <f t="shared" si="27"/>
        <v>0.8708274343323414</v>
      </c>
      <c r="E208" s="1">
        <f aca="true" t="shared" si="29" ref="E208:E221">E207+(A208-A207)/D208</f>
        <v>84.74698555699736</v>
      </c>
    </row>
    <row r="209" spans="1:5" ht="15.75">
      <c r="A209" s="1">
        <v>74.3</v>
      </c>
      <c r="B209" s="1">
        <v>0.9</v>
      </c>
      <c r="C209" s="1">
        <f t="shared" si="28"/>
        <v>0.8972021491632761</v>
      </c>
      <c r="D209" s="15">
        <f t="shared" si="27"/>
        <v>0.8708274343323414</v>
      </c>
      <c r="E209" s="1">
        <f t="shared" si="29"/>
        <v>85.32115212581171</v>
      </c>
    </row>
    <row r="210" spans="1:5" ht="15.75">
      <c r="A210" s="1">
        <v>74.8</v>
      </c>
      <c r="B210" s="1">
        <v>0.844</v>
      </c>
      <c r="C210" s="1">
        <f t="shared" si="28"/>
        <v>0.8415572184000967</v>
      </c>
      <c r="D210" s="15">
        <f t="shared" si="27"/>
        <v>0.8708274343323414</v>
      </c>
      <c r="E210" s="1">
        <f t="shared" si="29"/>
        <v>85.89531869462606</v>
      </c>
    </row>
    <row r="211" spans="1:5" ht="15.75">
      <c r="A211" s="1">
        <v>75.8</v>
      </c>
      <c r="B211" s="1">
        <v>0.937</v>
      </c>
      <c r="C211" s="1">
        <f t="shared" si="28"/>
        <v>0.9346898951993335</v>
      </c>
      <c r="D211" s="15">
        <f t="shared" si="27"/>
        <v>0.8708274343323414</v>
      </c>
      <c r="E211" s="1">
        <f t="shared" si="29"/>
        <v>87.04365183225475</v>
      </c>
    </row>
    <row r="212" spans="1:5" ht="15.75">
      <c r="A212" s="1">
        <v>76.4</v>
      </c>
      <c r="B212" s="1">
        <v>0.809</v>
      </c>
      <c r="C212" s="1">
        <f t="shared" si="28"/>
        <v>0.8072136405523711</v>
      </c>
      <c r="D212" s="15">
        <f t="shared" si="27"/>
        <v>0.8708274343323414</v>
      </c>
      <c r="E212" s="1">
        <f t="shared" si="29"/>
        <v>87.73265171483197</v>
      </c>
    </row>
    <row r="213" spans="1:5" ht="15.75">
      <c r="A213" s="1">
        <v>76.8</v>
      </c>
      <c r="B213" s="1">
        <v>0.902</v>
      </c>
      <c r="C213" s="1">
        <f t="shared" si="28"/>
        <v>0.9001630207440018</v>
      </c>
      <c r="D213" s="15">
        <f t="shared" si="27"/>
        <v>0.8708274343323414</v>
      </c>
      <c r="E213" s="1">
        <f t="shared" si="29"/>
        <v>88.19198496988344</v>
      </c>
    </row>
    <row r="214" spans="1:5" ht="15.75">
      <c r="A214" s="1">
        <v>76.8</v>
      </c>
      <c r="B214" s="1">
        <v>0.877</v>
      </c>
      <c r="C214" s="1">
        <f t="shared" si="28"/>
        <v>0.8752139348032034</v>
      </c>
      <c r="D214" s="15">
        <f t="shared" si="27"/>
        <v>0.8708274343323414</v>
      </c>
      <c r="E214" s="1">
        <f t="shared" si="29"/>
        <v>88.19198496988344</v>
      </c>
    </row>
    <row r="215" spans="1:5" ht="15.75">
      <c r="A215" s="1">
        <v>77.3</v>
      </c>
      <c r="B215" s="1">
        <v>0.735</v>
      </c>
      <c r="C215" s="1">
        <f t="shared" si="28"/>
        <v>0.7336607342946947</v>
      </c>
      <c r="D215" s="15">
        <f t="shared" si="27"/>
        <v>0.8708274343323414</v>
      </c>
      <c r="E215" s="1">
        <f t="shared" si="29"/>
        <v>88.76615153869778</v>
      </c>
    </row>
    <row r="216" spans="1:5" ht="15.75">
      <c r="A216" s="1">
        <v>77.9</v>
      </c>
      <c r="B216" s="1">
        <v>0.806</v>
      </c>
      <c r="C216" s="1">
        <f t="shared" si="28"/>
        <v>0.8047387618317197</v>
      </c>
      <c r="D216" s="15">
        <f t="shared" si="27"/>
        <v>0.8708274343323414</v>
      </c>
      <c r="E216" s="1">
        <f t="shared" si="29"/>
        <v>89.455151421275</v>
      </c>
    </row>
    <row r="217" spans="1:5" ht="15.75">
      <c r="A217" s="1">
        <v>78.3</v>
      </c>
      <c r="B217" s="1">
        <v>0.858</v>
      </c>
      <c r="C217" s="1">
        <f t="shared" si="28"/>
        <v>0.8568045778597209</v>
      </c>
      <c r="D217" s="15">
        <f t="shared" si="27"/>
        <v>0.8708274343323414</v>
      </c>
      <c r="E217" s="1">
        <f t="shared" si="29"/>
        <v>89.91448467632647</v>
      </c>
    </row>
    <row r="218" spans="1:5" ht="15.75">
      <c r="A218" s="1">
        <v>79.3</v>
      </c>
      <c r="B218" s="1">
        <v>0.882</v>
      </c>
      <c r="C218" s="1">
        <f t="shared" si="28"/>
        <v>0.8811493978027156</v>
      </c>
      <c r="D218" s="15">
        <f t="shared" si="27"/>
        <v>0.8708274343323414</v>
      </c>
      <c r="E218" s="1">
        <f t="shared" si="29"/>
        <v>91.06281781395516</v>
      </c>
    </row>
    <row r="219" spans="1:5" ht="15.75">
      <c r="A219" s="1">
        <v>79.4</v>
      </c>
      <c r="B219" s="1">
        <v>1.041</v>
      </c>
      <c r="C219" s="1">
        <f t="shared" si="28"/>
        <v>1.0400407027258634</v>
      </c>
      <c r="D219" s="15">
        <f t="shared" si="27"/>
        <v>0.8708274343323414</v>
      </c>
      <c r="E219" s="1">
        <f t="shared" si="29"/>
        <v>91.17765112771804</v>
      </c>
    </row>
    <row r="220" spans="1:5" ht="15.75">
      <c r="A220" s="1">
        <v>79.8</v>
      </c>
      <c r="B220" s="1">
        <v>0.927</v>
      </c>
      <c r="C220" s="1">
        <f t="shared" si="28"/>
        <v>0.9263047783407506</v>
      </c>
      <c r="D220" s="15">
        <f t="shared" si="27"/>
        <v>0.8708274343323414</v>
      </c>
      <c r="E220" s="1">
        <f t="shared" si="29"/>
        <v>91.6369843827695</v>
      </c>
    </row>
    <row r="221" spans="1:5" ht="15.75">
      <c r="A221" s="1">
        <v>79.8</v>
      </c>
      <c r="B221" s="1">
        <v>0.793</v>
      </c>
      <c r="C221" s="1">
        <f t="shared" si="28"/>
        <v>0.7924052742440294</v>
      </c>
      <c r="D221" s="15">
        <f t="shared" si="27"/>
        <v>0.8708274343323414</v>
      </c>
      <c r="E221" s="1">
        <f t="shared" si="29"/>
        <v>91.6369843827695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0.2</v>
      </c>
      <c r="C3" s="1">
        <v>0</v>
      </c>
      <c r="F3" s="4">
        <f>1000*1/SLOPE(C3:C9,B3:B9)</f>
        <v>102.52651098331644</v>
      </c>
      <c r="G3" s="1">
        <f>INTERCEPT(B4:B8,A4:A8)</f>
        <v>0.24930685806523023</v>
      </c>
    </row>
    <row r="4" spans="1:9" ht="15.75">
      <c r="A4" s="1">
        <v>25.9</v>
      </c>
      <c r="B4" s="1">
        <v>3.1</v>
      </c>
      <c r="C4" s="1">
        <f>A4/G$16</f>
        <v>30.530607639084636</v>
      </c>
      <c r="E4" s="5">
        <f>1000*1/SLOPE(C3:C4,B3:B4)</f>
        <v>94.9866453456197</v>
      </c>
      <c r="F4" s="5" t="s">
        <v>7</v>
      </c>
      <c r="I4" s="6">
        <f>SLOPE(E4:E9,A4:A9)*1000</f>
        <v>-32.05175550424327</v>
      </c>
    </row>
    <row r="5" spans="1:9" ht="15.75">
      <c r="A5" s="1">
        <v>54.4</v>
      </c>
      <c r="B5" s="1">
        <v>7</v>
      </c>
      <c r="C5" s="1">
        <f>A5/G$16</f>
        <v>64.12606392147507</v>
      </c>
      <c r="E5" s="5">
        <f>1000*1/SLOPE(C4:C5,B4:B5)</f>
        <v>116.08712699771384</v>
      </c>
      <c r="F5" s="7">
        <f>CORREL(C3:C9,B3:B9)</f>
        <v>0.9997546276596891</v>
      </c>
      <c r="I5" s="6"/>
    </row>
    <row r="6" spans="1:5" ht="15.75">
      <c r="A6" s="1">
        <v>82.9</v>
      </c>
      <c r="B6" s="1">
        <v>10.37</v>
      </c>
      <c r="C6" s="1">
        <f>A6/G$16</f>
        <v>97.7215202038655</v>
      </c>
      <c r="E6" s="5">
        <f>1000*1/SLOPE(C5:C6,B5:B6)</f>
        <v>100.31118409802562</v>
      </c>
    </row>
    <row r="7" spans="1:6" ht="15.75">
      <c r="A7" s="1">
        <v>139.9</v>
      </c>
      <c r="B7" s="1">
        <v>17.27</v>
      </c>
      <c r="C7" s="1">
        <f>A7/G$16</f>
        <v>164.91243276864637</v>
      </c>
      <c r="E7" s="5">
        <f>1000*1/SLOPE(C6:C7,B6:B7)</f>
        <v>102.69245849797781</v>
      </c>
      <c r="F7" s="8"/>
    </row>
    <row r="8" spans="1:6" ht="15.75">
      <c r="A8" s="1">
        <v>186.5</v>
      </c>
      <c r="B8" s="1">
        <v>22.57</v>
      </c>
      <c r="C8" s="1">
        <f>A8/G$16</f>
        <v>219.84395076020402</v>
      </c>
      <c r="E8" s="5">
        <f>1000*1/SLOPE(C7:C8,B7:B8)</f>
        <v>96.48377095303515</v>
      </c>
      <c r="F8" s="4" t="s">
        <v>8</v>
      </c>
    </row>
    <row r="9" ht="15.75">
      <c r="F9" s="4">
        <f>1000*SLOPE(B3:B8,A3:A8)</f>
        <v>120.79771198948984</v>
      </c>
    </row>
    <row r="10" ht="15.75">
      <c r="F10" s="5" t="s">
        <v>9</v>
      </c>
    </row>
    <row r="11" ht="15.75">
      <c r="F11" s="7">
        <f>CORREL(B3:B8,A3:A8)</f>
        <v>0.9997546276596891</v>
      </c>
    </row>
    <row r="12" spans="1:9" ht="15.75">
      <c r="A12" s="9"/>
      <c r="B12" s="9"/>
      <c r="C12" s="9"/>
      <c r="D12" s="16"/>
      <c r="E12" s="9"/>
      <c r="F12" s="10"/>
      <c r="G12" s="10"/>
      <c r="H12" s="10"/>
      <c r="I12" s="10"/>
    </row>
    <row r="13" spans="1:7" ht="15.75">
      <c r="A13" s="11"/>
      <c r="C13" s="11" t="s">
        <v>10</v>
      </c>
      <c r="D13" s="17" t="s">
        <v>11</v>
      </c>
      <c r="E13" s="1" t="s">
        <v>12</v>
      </c>
      <c r="G13" s="2" t="s">
        <v>13</v>
      </c>
    </row>
    <row r="14" spans="1:5" ht="15.75">
      <c r="A14" s="12">
        <v>0</v>
      </c>
      <c r="C14" s="11"/>
      <c r="D14" s="15">
        <f aca="true" t="shared" si="0" ref="D14:D45">G$16</f>
        <v>0.8483290049832932</v>
      </c>
      <c r="E14" s="1">
        <v>0</v>
      </c>
    </row>
    <row r="15" spans="1:7" ht="15.75">
      <c r="A15" s="1">
        <v>1</v>
      </c>
      <c r="B15" s="1">
        <v>0.83</v>
      </c>
      <c r="C15" s="1">
        <f aca="true" t="shared" si="1" ref="C15:C30">B15*(1+($I$26+$I$27*A15)/(1282900)+($I$28+A15*$I$29-$I$30)/400)</f>
        <v>0.8014005048119697</v>
      </c>
      <c r="D15" s="15">
        <f t="shared" si="0"/>
        <v>0.8483290049832932</v>
      </c>
      <c r="E15" s="1">
        <f>E14+(A15-A14)/D15</f>
        <v>1.1787879397329974</v>
      </c>
      <c r="G15" s="2" t="s">
        <v>14</v>
      </c>
    </row>
    <row r="16" spans="1:7" ht="15.75">
      <c r="A16" s="1">
        <v>2.5</v>
      </c>
      <c r="B16" s="1">
        <v>0.773</v>
      </c>
      <c r="C16" s="1">
        <f t="shared" si="1"/>
        <v>0.7467162653771818</v>
      </c>
      <c r="D16" s="15">
        <f t="shared" si="0"/>
        <v>0.8483290049832932</v>
      </c>
      <c r="E16" s="1">
        <f aca="true" t="shared" si="2" ref="E16:E31">E15+(A16-A15)/D16</f>
        <v>2.9469698493324934</v>
      </c>
      <c r="G16" s="1">
        <f>AVERAGE(C15:C999)</f>
        <v>0.8483290049832932</v>
      </c>
    </row>
    <row r="17" spans="1:5" ht="15.75">
      <c r="A17" s="1">
        <v>4</v>
      </c>
      <c r="B17" s="1">
        <v>0.903</v>
      </c>
      <c r="C17" s="1">
        <f t="shared" si="1"/>
        <v>0.8727068197863771</v>
      </c>
      <c r="D17" s="15">
        <f t="shared" si="0"/>
        <v>0.8483290049832932</v>
      </c>
      <c r="E17" s="1">
        <f t="shared" si="2"/>
        <v>4.71515175893199</v>
      </c>
    </row>
    <row r="18" spans="1:5" ht="15.75">
      <c r="A18" s="1">
        <v>4.4</v>
      </c>
      <c r="B18" s="1">
        <v>0.84</v>
      </c>
      <c r="C18" s="1">
        <f t="shared" si="1"/>
        <v>0.811922212795021</v>
      </c>
      <c r="D18" s="15">
        <f t="shared" si="0"/>
        <v>0.8483290049832932</v>
      </c>
      <c r="E18" s="1">
        <f t="shared" si="2"/>
        <v>5.1866669348251895</v>
      </c>
    </row>
    <row r="19" spans="1:5" ht="15.75">
      <c r="A19" s="1">
        <v>5.5</v>
      </c>
      <c r="B19" s="1">
        <v>0.67</v>
      </c>
      <c r="C19" s="1">
        <f t="shared" si="1"/>
        <v>0.6478281685101357</v>
      </c>
      <c r="D19" s="15">
        <f t="shared" si="0"/>
        <v>0.8483290049832932</v>
      </c>
      <c r="E19" s="1">
        <f t="shared" si="2"/>
        <v>6.483333668531486</v>
      </c>
    </row>
    <row r="20" spans="1:5" ht="15.75">
      <c r="A20" s="1">
        <v>5.9</v>
      </c>
      <c r="B20" s="1">
        <v>0.896</v>
      </c>
      <c r="C20" s="1">
        <f t="shared" si="1"/>
        <v>0.8664580215919752</v>
      </c>
      <c r="D20" s="15">
        <f t="shared" si="0"/>
        <v>0.8483290049832932</v>
      </c>
      <c r="E20" s="1">
        <f t="shared" si="2"/>
        <v>6.954848844424686</v>
      </c>
    </row>
    <row r="21" spans="1:5" ht="15.75">
      <c r="A21" s="1">
        <v>6.9</v>
      </c>
      <c r="B21" s="1">
        <v>0.808</v>
      </c>
      <c r="C21" s="1">
        <f t="shared" si="1"/>
        <v>0.7816045479773219</v>
      </c>
      <c r="D21" s="15">
        <f t="shared" si="0"/>
        <v>0.8483290049832932</v>
      </c>
      <c r="E21" s="1">
        <f t="shared" si="2"/>
        <v>8.133636784157684</v>
      </c>
    </row>
    <row r="22" spans="1:5" ht="15.75">
      <c r="A22" s="1">
        <v>7.4</v>
      </c>
      <c r="B22" s="1">
        <v>0.745</v>
      </c>
      <c r="C22" s="1">
        <f t="shared" si="1"/>
        <v>0.7207755956892851</v>
      </c>
      <c r="D22" s="15">
        <f t="shared" si="0"/>
        <v>0.8483290049832932</v>
      </c>
      <c r="E22" s="1">
        <f t="shared" si="2"/>
        <v>8.723030754024183</v>
      </c>
    </row>
    <row r="23" spans="1:5" ht="15.75">
      <c r="A23" s="1">
        <v>8.4</v>
      </c>
      <c r="B23" s="1">
        <v>0.882</v>
      </c>
      <c r="C23" s="1">
        <f t="shared" si="1"/>
        <v>0.8535884342876474</v>
      </c>
      <c r="D23" s="15">
        <f t="shared" si="0"/>
        <v>0.8483290049832932</v>
      </c>
      <c r="E23" s="1">
        <f t="shared" si="2"/>
        <v>9.90181869375718</v>
      </c>
    </row>
    <row r="24" spans="1:7" ht="15.75">
      <c r="A24" s="1">
        <v>8.9</v>
      </c>
      <c r="B24" s="1">
        <v>0.783</v>
      </c>
      <c r="C24" s="1">
        <f t="shared" si="1"/>
        <v>0.7578962371280649</v>
      </c>
      <c r="D24" s="15">
        <f t="shared" si="0"/>
        <v>0.8483290049832932</v>
      </c>
      <c r="E24" s="1">
        <f t="shared" si="2"/>
        <v>10.49121266362368</v>
      </c>
      <c r="G24" s="14" t="s">
        <v>16</v>
      </c>
    </row>
    <row r="25" spans="1:5" ht="15.75">
      <c r="A25" s="1">
        <v>9.9</v>
      </c>
      <c r="B25" s="1">
        <v>0.81</v>
      </c>
      <c r="C25" s="1">
        <f t="shared" si="1"/>
        <v>0.7842762788487022</v>
      </c>
      <c r="D25" s="15">
        <f t="shared" si="0"/>
        <v>0.8483290049832932</v>
      </c>
      <c r="E25" s="1">
        <f t="shared" si="2"/>
        <v>11.670000603356677</v>
      </c>
    </row>
    <row r="26" spans="1:9" ht="15.75">
      <c r="A26" s="1">
        <v>10.4</v>
      </c>
      <c r="B26" s="1">
        <v>0.998</v>
      </c>
      <c r="C26" s="1">
        <f t="shared" si="1"/>
        <v>0.9664571913091349</v>
      </c>
      <c r="D26" s="15">
        <f t="shared" si="0"/>
        <v>0.8483290049832932</v>
      </c>
      <c r="E26" s="1">
        <f t="shared" si="2"/>
        <v>12.259394573223176</v>
      </c>
      <c r="G26" s="2" t="s">
        <v>17</v>
      </c>
      <c r="I26" s="1">
        <v>2873</v>
      </c>
    </row>
    <row r="27" spans="1:9" ht="15.75">
      <c r="A27" s="1">
        <v>11.4</v>
      </c>
      <c r="B27" s="1">
        <v>0.796</v>
      </c>
      <c r="C27" s="1">
        <f t="shared" si="1"/>
        <v>0.7710830497416487</v>
      </c>
      <c r="D27" s="15">
        <f t="shared" si="0"/>
        <v>0.8483290049832932</v>
      </c>
      <c r="E27" s="1">
        <f t="shared" si="2"/>
        <v>13.438182512956173</v>
      </c>
      <c r="G27" s="2" t="s">
        <v>18</v>
      </c>
      <c r="I27" s="1">
        <v>1.7</v>
      </c>
    </row>
    <row r="28" spans="1:9" ht="15.75">
      <c r="A28" s="1">
        <v>11.9</v>
      </c>
      <c r="B28" s="1">
        <v>0.953</v>
      </c>
      <c r="C28" s="1">
        <f t="shared" si="1"/>
        <v>0.9233130573283099</v>
      </c>
      <c r="D28" s="15">
        <f t="shared" si="0"/>
        <v>0.8483290049832932</v>
      </c>
      <c r="E28" s="1">
        <f t="shared" si="2"/>
        <v>14.027576482822672</v>
      </c>
      <c r="G28" s="2" t="s">
        <v>19</v>
      </c>
      <c r="I28" s="1">
        <f>B3</f>
        <v>0.2</v>
      </c>
    </row>
    <row r="29" spans="1:9" ht="15.75">
      <c r="A29" s="1">
        <v>12.8</v>
      </c>
      <c r="B29" s="1">
        <v>0.844</v>
      </c>
      <c r="C29" s="1">
        <f t="shared" si="1"/>
        <v>0.8179389222841088</v>
      </c>
      <c r="D29" s="15">
        <f t="shared" si="0"/>
        <v>0.8483290049832932</v>
      </c>
      <c r="E29" s="1">
        <f t="shared" si="2"/>
        <v>15.08848562858237</v>
      </c>
      <c r="G29" s="2" t="s">
        <v>20</v>
      </c>
      <c r="I29" s="1">
        <f>F9/1000</f>
        <v>0.12079771198948984</v>
      </c>
    </row>
    <row r="30" spans="1:9" ht="15.75">
      <c r="A30" s="1">
        <v>12.9</v>
      </c>
      <c r="B30" s="1">
        <v>0.942</v>
      </c>
      <c r="C30" s="1">
        <f t="shared" si="1"/>
        <v>0.9129414456636039</v>
      </c>
      <c r="D30" s="15">
        <f t="shared" si="0"/>
        <v>0.8483290049832932</v>
      </c>
      <c r="E30" s="1">
        <f t="shared" si="2"/>
        <v>15.20636442255567</v>
      </c>
      <c r="G30" s="2" t="s">
        <v>21</v>
      </c>
      <c r="I30" s="1">
        <v>15</v>
      </c>
    </row>
    <row r="31" spans="1:5" ht="15.75">
      <c r="A31" s="1">
        <v>14.4</v>
      </c>
      <c r="B31" s="1">
        <v>0.876</v>
      </c>
      <c r="C31" s="1">
        <f aca="true" t="shared" si="3" ref="C31:C46">B31*(1+($I$26+$I$27*A31)/(1282900)+($I$28+A31*$I$29-$I$30)/400)</f>
        <v>0.8493759570256888</v>
      </c>
      <c r="D31" s="15">
        <f t="shared" si="0"/>
        <v>0.8483290049832932</v>
      </c>
      <c r="E31" s="1">
        <f t="shared" si="2"/>
        <v>16.974546332155164</v>
      </c>
    </row>
    <row r="32" spans="1:5" ht="15.75">
      <c r="A32" s="1">
        <v>15.4</v>
      </c>
      <c r="B32" s="1">
        <v>0.744</v>
      </c>
      <c r="C32" s="1">
        <f t="shared" si="3"/>
        <v>0.7216134687533485</v>
      </c>
      <c r="D32" s="15">
        <f t="shared" si="0"/>
        <v>0.8483290049832932</v>
      </c>
      <c r="E32" s="1">
        <f aca="true" t="shared" si="4" ref="E32:E47">E31+(A32-A31)/D32</f>
        <v>18.153334271888163</v>
      </c>
    </row>
    <row r="33" spans="1:5" ht="15.75">
      <c r="A33" s="1">
        <v>16.4</v>
      </c>
      <c r="B33" s="1">
        <v>0.892</v>
      </c>
      <c r="C33" s="1">
        <f t="shared" si="3"/>
        <v>0.8654307949502394</v>
      </c>
      <c r="D33" s="15">
        <f t="shared" si="0"/>
        <v>0.8483290049832932</v>
      </c>
      <c r="E33" s="1">
        <f t="shared" si="4"/>
        <v>19.332122211621158</v>
      </c>
    </row>
    <row r="34" spans="1:5" ht="15.75">
      <c r="A34" s="1">
        <v>17.9</v>
      </c>
      <c r="B34" s="1">
        <v>0.937</v>
      </c>
      <c r="C34" s="1">
        <f t="shared" si="3"/>
        <v>0.9095167356765796</v>
      </c>
      <c r="D34" s="15">
        <f t="shared" si="0"/>
        <v>0.8483290049832932</v>
      </c>
      <c r="E34" s="1">
        <f t="shared" si="4"/>
        <v>21.100304121220653</v>
      </c>
    </row>
    <row r="35" spans="1:5" ht="15.75">
      <c r="A35" s="1">
        <v>19.4</v>
      </c>
      <c r="B35" s="1">
        <v>0.959</v>
      </c>
      <c r="C35" s="1">
        <f t="shared" si="3"/>
        <v>0.9313077758827658</v>
      </c>
      <c r="D35" s="15">
        <f t="shared" si="0"/>
        <v>0.8483290049832932</v>
      </c>
      <c r="E35" s="1">
        <f t="shared" si="4"/>
        <v>22.868486030820147</v>
      </c>
    </row>
    <row r="36" spans="1:5" ht="15.75">
      <c r="A36" s="1">
        <v>20.9</v>
      </c>
      <c r="B36" s="1">
        <v>0.772</v>
      </c>
      <c r="C36" s="1">
        <f t="shared" si="3"/>
        <v>0.750058859073272</v>
      </c>
      <c r="D36" s="15">
        <f t="shared" si="0"/>
        <v>0.8483290049832932</v>
      </c>
      <c r="E36" s="1">
        <f t="shared" si="4"/>
        <v>24.636667940419642</v>
      </c>
    </row>
    <row r="37" spans="1:5" ht="15.75">
      <c r="A37" s="1">
        <v>22.4</v>
      </c>
      <c r="B37" s="1">
        <v>0.867</v>
      </c>
      <c r="C37" s="1">
        <f t="shared" si="3"/>
        <v>0.8427533150912027</v>
      </c>
      <c r="D37" s="15">
        <f t="shared" si="0"/>
        <v>0.8483290049832932</v>
      </c>
      <c r="E37" s="1">
        <f t="shared" si="4"/>
        <v>26.404849850019136</v>
      </c>
    </row>
    <row r="38" spans="1:5" ht="15.75">
      <c r="A38" s="1">
        <v>23.9</v>
      </c>
      <c r="B38" s="1">
        <v>0.94</v>
      </c>
      <c r="C38" s="1">
        <f t="shared" si="3"/>
        <v>0.9141394637324118</v>
      </c>
      <c r="D38" s="15">
        <f t="shared" si="0"/>
        <v>0.8483290049832932</v>
      </c>
      <c r="E38" s="1">
        <f t="shared" si="4"/>
        <v>28.17303175961863</v>
      </c>
    </row>
    <row r="39" spans="1:5" ht="15.75">
      <c r="A39" s="1">
        <v>24.8</v>
      </c>
      <c r="B39" s="1">
        <v>0.937</v>
      </c>
      <c r="C39" s="1">
        <f t="shared" si="3"/>
        <v>0.9114777866111305</v>
      </c>
      <c r="D39" s="15">
        <f t="shared" si="0"/>
        <v>0.8483290049832932</v>
      </c>
      <c r="E39" s="1">
        <f t="shared" si="4"/>
        <v>29.233940905378333</v>
      </c>
    </row>
    <row r="40" spans="1:5" ht="15.75">
      <c r="A40" s="1">
        <v>25.9</v>
      </c>
      <c r="B40" s="1">
        <v>0.88</v>
      </c>
      <c r="C40" s="1">
        <f t="shared" si="3"/>
        <v>0.856323978408957</v>
      </c>
      <c r="D40" s="15">
        <f t="shared" si="0"/>
        <v>0.8483290049832932</v>
      </c>
      <c r="E40" s="1">
        <f t="shared" si="4"/>
        <v>30.53060763908463</v>
      </c>
    </row>
    <row r="41" spans="1:5" ht="15.75">
      <c r="A41" s="1">
        <v>27.4</v>
      </c>
      <c r="B41" s="1">
        <v>0.788</v>
      </c>
      <c r="C41" s="1">
        <f t="shared" si="3"/>
        <v>0.7671577223820621</v>
      </c>
      <c r="D41" s="15">
        <f t="shared" si="0"/>
        <v>0.8483290049832932</v>
      </c>
      <c r="E41" s="1">
        <f t="shared" si="4"/>
        <v>32.29878954868413</v>
      </c>
    </row>
    <row r="42" spans="1:5" ht="15.75">
      <c r="A42" s="1">
        <v>28.9</v>
      </c>
      <c r="B42" s="1">
        <v>0.865</v>
      </c>
      <c r="C42" s="1">
        <f t="shared" si="3"/>
        <v>0.8425146608089209</v>
      </c>
      <c r="D42" s="15">
        <f t="shared" si="0"/>
        <v>0.8483290049832932</v>
      </c>
      <c r="E42" s="1">
        <f t="shared" si="4"/>
        <v>34.066971458283625</v>
      </c>
    </row>
    <row r="43" spans="1:5" ht="15.75">
      <c r="A43" s="1">
        <v>30.4</v>
      </c>
      <c r="B43" s="1">
        <v>1.002</v>
      </c>
      <c r="C43" s="1">
        <f t="shared" si="3"/>
        <v>0.9764092880571643</v>
      </c>
      <c r="D43" s="15">
        <f t="shared" si="0"/>
        <v>0.8483290049832932</v>
      </c>
      <c r="E43" s="1">
        <f t="shared" si="4"/>
        <v>35.83515336788312</v>
      </c>
    </row>
    <row r="44" spans="1:5" ht="15.75">
      <c r="A44" s="1">
        <v>31.9</v>
      </c>
      <c r="B44" s="1">
        <v>0.868</v>
      </c>
      <c r="C44" s="1">
        <f t="shared" si="3"/>
        <v>0.8462265206983176</v>
      </c>
      <c r="D44" s="15">
        <f t="shared" si="0"/>
        <v>0.8483290049832932</v>
      </c>
      <c r="E44" s="1">
        <f t="shared" si="4"/>
        <v>37.60333527748262</v>
      </c>
    </row>
    <row r="45" spans="1:5" ht="15.75">
      <c r="A45" s="1">
        <v>33.4</v>
      </c>
      <c r="B45" s="1">
        <v>0.87</v>
      </c>
      <c r="C45" s="1">
        <f t="shared" si="3"/>
        <v>0.8485721832117497</v>
      </c>
      <c r="D45" s="15">
        <f t="shared" si="0"/>
        <v>0.8483290049832932</v>
      </c>
      <c r="E45" s="1">
        <f t="shared" si="4"/>
        <v>39.37151718708212</v>
      </c>
    </row>
    <row r="46" spans="1:5" ht="15.75">
      <c r="A46" s="1">
        <v>35.4</v>
      </c>
      <c r="B46" s="1">
        <v>1.032</v>
      </c>
      <c r="C46" s="1">
        <f t="shared" si="3"/>
        <v>1.0072082271949911</v>
      </c>
      <c r="D46" s="15">
        <f aca="true" t="shared" si="5" ref="D46:D77">G$16</f>
        <v>0.8483290049832932</v>
      </c>
      <c r="E46" s="1">
        <f t="shared" si="4"/>
        <v>41.72909306654812</v>
      </c>
    </row>
    <row r="47" spans="1:5" ht="15.75">
      <c r="A47" s="1">
        <v>36.9</v>
      </c>
      <c r="B47" s="1">
        <v>0.843</v>
      </c>
      <c r="C47" s="1">
        <f aca="true" t="shared" si="6" ref="C47:C62">B47*(1+($I$26+$I$27*A47)/(1282900)+($I$28+A47*$I$29-$I$30)/400)</f>
        <v>0.8231321283202111</v>
      </c>
      <c r="D47" s="15">
        <f t="shared" si="5"/>
        <v>0.8483290049832932</v>
      </c>
      <c r="E47" s="1">
        <f t="shared" si="4"/>
        <v>43.497274976147615</v>
      </c>
    </row>
    <row r="48" spans="1:5" ht="15.75">
      <c r="A48" s="1">
        <v>38.4</v>
      </c>
      <c r="B48" s="1">
        <v>0.807</v>
      </c>
      <c r="C48" s="1">
        <f t="shared" si="6"/>
        <v>0.7883477464933785</v>
      </c>
      <c r="D48" s="15">
        <f t="shared" si="5"/>
        <v>0.8483290049832932</v>
      </c>
      <c r="E48" s="1">
        <f aca="true" t="shared" si="7" ref="E48:E63">E47+(A48-A47)/D48</f>
        <v>45.26545688574711</v>
      </c>
    </row>
    <row r="49" spans="1:5" ht="15.75">
      <c r="A49" s="1">
        <v>39.9</v>
      </c>
      <c r="B49" s="1">
        <v>1.012</v>
      </c>
      <c r="C49" s="1">
        <f t="shared" si="6"/>
        <v>0.9890700044683555</v>
      </c>
      <c r="D49" s="15">
        <f t="shared" si="5"/>
        <v>0.8483290049832932</v>
      </c>
      <c r="E49" s="1">
        <f t="shared" si="7"/>
        <v>47.03363879534661</v>
      </c>
    </row>
    <row r="50" spans="1:5" ht="15.75">
      <c r="A50" s="1">
        <v>41.4</v>
      </c>
      <c r="B50" s="1">
        <v>0.864</v>
      </c>
      <c r="C50" s="1">
        <f t="shared" si="6"/>
        <v>0.8448165049703209</v>
      </c>
      <c r="D50" s="15">
        <f t="shared" si="5"/>
        <v>0.8483290049832932</v>
      </c>
      <c r="E50" s="1">
        <f t="shared" si="7"/>
        <v>48.80182070494611</v>
      </c>
    </row>
    <row r="51" spans="1:5" ht="15.75">
      <c r="A51" s="1">
        <v>42.9</v>
      </c>
      <c r="B51" s="1">
        <v>0.97</v>
      </c>
      <c r="C51" s="1">
        <f t="shared" si="6"/>
        <v>0.948904304061096</v>
      </c>
      <c r="D51" s="15">
        <f t="shared" si="5"/>
        <v>0.8483290049832932</v>
      </c>
      <c r="E51" s="1">
        <f t="shared" si="7"/>
        <v>50.57000261454561</v>
      </c>
    </row>
    <row r="52" spans="1:5" ht="15.75">
      <c r="A52" s="1">
        <v>44.9</v>
      </c>
      <c r="B52" s="1">
        <v>0.923</v>
      </c>
      <c r="C52" s="1">
        <f t="shared" si="6"/>
        <v>0.9034863942652891</v>
      </c>
      <c r="D52" s="15">
        <f t="shared" si="5"/>
        <v>0.8483290049832932</v>
      </c>
      <c r="E52" s="1">
        <f t="shared" si="7"/>
        <v>52.927578494011605</v>
      </c>
    </row>
    <row r="53" spans="1:5" ht="15.75">
      <c r="A53" s="1">
        <v>46.4</v>
      </c>
      <c r="B53" s="1">
        <v>0.816</v>
      </c>
      <c r="C53" s="1">
        <f t="shared" si="6"/>
        <v>0.7991197978573813</v>
      </c>
      <c r="D53" s="15">
        <f t="shared" si="5"/>
        <v>0.8483290049832932</v>
      </c>
      <c r="E53" s="1">
        <f t="shared" si="7"/>
        <v>54.695760403611104</v>
      </c>
    </row>
    <row r="54" spans="1:5" ht="15.75">
      <c r="A54" s="1">
        <v>47.9</v>
      </c>
      <c r="B54" s="1">
        <v>0.894</v>
      </c>
      <c r="C54" s="1">
        <f t="shared" si="6"/>
        <v>0.875913000442238</v>
      </c>
      <c r="D54" s="15">
        <f t="shared" si="5"/>
        <v>0.8483290049832932</v>
      </c>
      <c r="E54" s="1">
        <f t="shared" si="7"/>
        <v>56.4639423132106</v>
      </c>
    </row>
    <row r="55" spans="1:5" ht="15.75">
      <c r="A55" s="1">
        <v>49.4</v>
      </c>
      <c r="B55" s="1">
        <v>0.907</v>
      </c>
      <c r="C55" s="1">
        <f t="shared" si="6"/>
        <v>0.8890626564289857</v>
      </c>
      <c r="D55" s="15">
        <f t="shared" si="5"/>
        <v>0.8483290049832932</v>
      </c>
      <c r="E55" s="1">
        <f t="shared" si="7"/>
        <v>58.2321242228101</v>
      </c>
    </row>
    <row r="56" spans="1:5" ht="15.75">
      <c r="A56" s="1">
        <v>52.4</v>
      </c>
      <c r="B56" s="1">
        <v>0.992</v>
      </c>
      <c r="C56" s="1">
        <f t="shared" si="6"/>
        <v>0.9732843270293906</v>
      </c>
      <c r="D56" s="15">
        <f t="shared" si="5"/>
        <v>0.8483290049832932</v>
      </c>
      <c r="E56" s="1">
        <f t="shared" si="7"/>
        <v>61.76848804200909</v>
      </c>
    </row>
    <row r="57" spans="1:5" ht="15.75">
      <c r="A57" s="1">
        <v>54.4</v>
      </c>
      <c r="B57" s="1">
        <v>1.057</v>
      </c>
      <c r="C57" s="1">
        <f t="shared" si="6"/>
        <v>1.0376992148686732</v>
      </c>
      <c r="D57" s="15">
        <f t="shared" si="5"/>
        <v>0.8483290049832932</v>
      </c>
      <c r="E57" s="1">
        <f t="shared" si="7"/>
        <v>64.12606392147508</v>
      </c>
    </row>
    <row r="58" spans="1:5" ht="15.75">
      <c r="A58" s="1">
        <v>55.9</v>
      </c>
      <c r="B58" s="1">
        <v>0.8</v>
      </c>
      <c r="C58" s="1">
        <f t="shared" si="6"/>
        <v>0.7857560096739616</v>
      </c>
      <c r="D58" s="15">
        <f t="shared" si="5"/>
        <v>0.8483290049832932</v>
      </c>
      <c r="E58" s="1">
        <f t="shared" si="7"/>
        <v>65.89424583107457</v>
      </c>
    </row>
    <row r="59" spans="1:5" ht="15.75">
      <c r="A59" s="1">
        <v>57.4</v>
      </c>
      <c r="B59" s="1">
        <v>0.803</v>
      </c>
      <c r="C59" s="1">
        <f t="shared" si="6"/>
        <v>0.7890679429308423</v>
      </c>
      <c r="D59" s="15">
        <f t="shared" si="5"/>
        <v>0.8483290049832932</v>
      </c>
      <c r="E59" s="1">
        <f t="shared" si="7"/>
        <v>67.66242774067406</v>
      </c>
    </row>
    <row r="60" spans="1:5" ht="15.75">
      <c r="A60" s="1">
        <v>58.9</v>
      </c>
      <c r="B60" s="1">
        <v>0.84</v>
      </c>
      <c r="C60" s="1">
        <f t="shared" si="6"/>
        <v>0.8258081750525705</v>
      </c>
      <c r="D60" s="15">
        <f t="shared" si="5"/>
        <v>0.8483290049832932</v>
      </c>
      <c r="E60" s="1">
        <f t="shared" si="7"/>
        <v>69.43060965027355</v>
      </c>
    </row>
    <row r="61" spans="1:5" ht="15.75">
      <c r="A61" s="1">
        <v>60.4</v>
      </c>
      <c r="B61" s="1">
        <v>0.864</v>
      </c>
      <c r="C61" s="1">
        <f t="shared" si="6"/>
        <v>0.849795796285741</v>
      </c>
      <c r="D61" s="15">
        <f t="shared" si="5"/>
        <v>0.8483290049832932</v>
      </c>
      <c r="E61" s="1">
        <f t="shared" si="7"/>
        <v>71.19879155987304</v>
      </c>
    </row>
    <row r="62" spans="1:5" ht="15.75">
      <c r="A62" s="1">
        <v>61.9</v>
      </c>
      <c r="B62" s="1">
        <v>0.958</v>
      </c>
      <c r="C62" s="1">
        <f t="shared" si="6"/>
        <v>0.9426863015115323</v>
      </c>
      <c r="D62" s="15">
        <f t="shared" si="5"/>
        <v>0.8483290049832932</v>
      </c>
      <c r="E62" s="1">
        <f t="shared" si="7"/>
        <v>72.96697346947253</v>
      </c>
    </row>
    <row r="63" spans="1:5" ht="15.75">
      <c r="A63" s="1">
        <v>62.8</v>
      </c>
      <c r="B63" s="1">
        <v>0.871</v>
      </c>
      <c r="C63" s="1">
        <f aca="true" t="shared" si="8" ref="C63:C78">B63*(1+($I$26+$I$27*A63)/(1282900)+($I$28+A63*$I$29-$I$30)/400)</f>
        <v>0.8573147748110674</v>
      </c>
      <c r="D63" s="15">
        <f t="shared" si="5"/>
        <v>0.8483290049832932</v>
      </c>
      <c r="E63" s="1">
        <f t="shared" si="7"/>
        <v>74.02788261523223</v>
      </c>
    </row>
    <row r="64" spans="1:5" ht="15.75">
      <c r="A64" s="1">
        <v>63.9</v>
      </c>
      <c r="B64" s="1">
        <v>0.825</v>
      </c>
      <c r="C64" s="1">
        <f t="shared" si="8"/>
        <v>0.8123127930343729</v>
      </c>
      <c r="D64" s="15">
        <f t="shared" si="5"/>
        <v>0.8483290049832932</v>
      </c>
      <c r="E64" s="1">
        <f aca="true" t="shared" si="9" ref="E64:E79">E63+(A64-A63)/D64</f>
        <v>75.32454934893853</v>
      </c>
    </row>
    <row r="65" spans="1:5" ht="15.75">
      <c r="A65" s="1">
        <v>65.4</v>
      </c>
      <c r="B65" s="1">
        <v>0.905</v>
      </c>
      <c r="C65" s="1">
        <f t="shared" si="8"/>
        <v>0.8914942745087471</v>
      </c>
      <c r="D65" s="15">
        <f t="shared" si="5"/>
        <v>0.8483290049832932</v>
      </c>
      <c r="E65" s="1">
        <f t="shared" si="9"/>
        <v>77.09273125853804</v>
      </c>
    </row>
    <row r="66" spans="1:5" ht="15.75">
      <c r="A66" s="1">
        <v>66.9</v>
      </c>
      <c r="B66" s="1">
        <v>0.894</v>
      </c>
      <c r="C66" s="1">
        <f t="shared" si="8"/>
        <v>0.8810651838172213</v>
      </c>
      <c r="D66" s="15">
        <f t="shared" si="5"/>
        <v>0.8483290049832932</v>
      </c>
      <c r="E66" s="1">
        <f t="shared" si="9"/>
        <v>78.86091316813753</v>
      </c>
    </row>
    <row r="67" spans="1:5" ht="15.75">
      <c r="A67" s="1">
        <v>71.4</v>
      </c>
      <c r="B67" s="1">
        <v>0.755</v>
      </c>
      <c r="C67" s="1">
        <f t="shared" si="8"/>
        <v>0.7451068294403946</v>
      </c>
      <c r="D67" s="15">
        <f t="shared" si="5"/>
        <v>0.8483290049832932</v>
      </c>
      <c r="E67" s="1">
        <f t="shared" si="9"/>
        <v>84.16545889693602</v>
      </c>
    </row>
    <row r="68" spans="1:5" ht="15.75">
      <c r="A68" s="1">
        <v>73.4</v>
      </c>
      <c r="B68" s="1">
        <v>0.998</v>
      </c>
      <c r="C68" s="1">
        <f t="shared" si="8"/>
        <v>0.9855280954371639</v>
      </c>
      <c r="D68" s="15">
        <f t="shared" si="5"/>
        <v>0.8483290049832932</v>
      </c>
      <c r="E68" s="1">
        <f t="shared" si="9"/>
        <v>86.52303477640201</v>
      </c>
    </row>
    <row r="69" spans="1:5" ht="15.75">
      <c r="A69" s="1">
        <v>76.4</v>
      </c>
      <c r="B69" s="1">
        <v>0.809</v>
      </c>
      <c r="C69" s="1">
        <f t="shared" si="8"/>
        <v>0.7996261654175759</v>
      </c>
      <c r="D69" s="15">
        <f t="shared" si="5"/>
        <v>0.8483290049832932</v>
      </c>
      <c r="E69" s="1">
        <f t="shared" si="9"/>
        <v>90.05939859560101</v>
      </c>
    </row>
    <row r="70" spans="1:5" ht="15.75">
      <c r="A70" s="1">
        <v>77.9</v>
      </c>
      <c r="B70" s="1">
        <v>0.806</v>
      </c>
      <c r="C70" s="1">
        <f t="shared" si="8"/>
        <v>0.7970276393959455</v>
      </c>
      <c r="D70" s="15">
        <f t="shared" si="5"/>
        <v>0.8483290049832932</v>
      </c>
      <c r="E70" s="1">
        <f t="shared" si="9"/>
        <v>91.8275805052005</v>
      </c>
    </row>
    <row r="71" spans="1:5" ht="15.75">
      <c r="A71" s="1">
        <v>79.4</v>
      </c>
      <c r="B71" s="1">
        <v>1.041</v>
      </c>
      <c r="C71" s="1">
        <f t="shared" si="8"/>
        <v>1.0298852617972323</v>
      </c>
      <c r="D71" s="15">
        <f t="shared" si="5"/>
        <v>0.8483290049832932</v>
      </c>
      <c r="E71" s="1">
        <f t="shared" si="9"/>
        <v>93.59576241479999</v>
      </c>
    </row>
    <row r="72" spans="1:5" ht="15.75">
      <c r="A72" s="1">
        <v>80.9</v>
      </c>
      <c r="B72" s="1">
        <v>0.845</v>
      </c>
      <c r="C72" s="1">
        <f t="shared" si="8"/>
        <v>0.8363624076010561</v>
      </c>
      <c r="D72" s="15">
        <f t="shared" si="5"/>
        <v>0.8483290049832932</v>
      </c>
      <c r="E72" s="1">
        <f t="shared" si="9"/>
        <v>95.36394432439948</v>
      </c>
    </row>
    <row r="73" spans="1:5" ht="15.75">
      <c r="A73" s="1">
        <v>82.9</v>
      </c>
      <c r="B73" s="1">
        <v>0.867</v>
      </c>
      <c r="C73" s="1">
        <f t="shared" si="8"/>
        <v>0.8586634793829538</v>
      </c>
      <c r="D73" s="15">
        <f t="shared" si="5"/>
        <v>0.8483290049832932</v>
      </c>
      <c r="E73" s="1">
        <f t="shared" si="9"/>
        <v>97.72152020386548</v>
      </c>
    </row>
    <row r="74" spans="1:5" ht="15.75">
      <c r="A74" s="1">
        <v>84.4</v>
      </c>
      <c r="B74" s="1">
        <v>0.886</v>
      </c>
      <c r="C74" s="1">
        <f t="shared" si="8"/>
        <v>0.8778838989525619</v>
      </c>
      <c r="D74" s="15">
        <f t="shared" si="5"/>
        <v>0.8483290049832932</v>
      </c>
      <c r="E74" s="1">
        <f t="shared" si="9"/>
        <v>99.48970211346497</v>
      </c>
    </row>
    <row r="75" spans="1:5" ht="15.75">
      <c r="A75" s="1">
        <v>87.4</v>
      </c>
      <c r="B75" s="1">
        <v>0.826</v>
      </c>
      <c r="C75" s="1">
        <f t="shared" si="8"/>
        <v>0.8191851475283211</v>
      </c>
      <c r="D75" s="15">
        <f t="shared" si="5"/>
        <v>0.8483290049832932</v>
      </c>
      <c r="E75" s="1">
        <f t="shared" si="9"/>
        <v>103.02606593266397</v>
      </c>
    </row>
    <row r="76" spans="1:5" ht="15.75">
      <c r="A76" s="1">
        <v>88.9</v>
      </c>
      <c r="B76" s="1">
        <v>1.043</v>
      </c>
      <c r="C76" s="1">
        <f t="shared" si="8"/>
        <v>1.0348693481354196</v>
      </c>
      <c r="D76" s="15">
        <f t="shared" si="5"/>
        <v>0.8483290049832932</v>
      </c>
      <c r="E76" s="1">
        <f t="shared" si="9"/>
        <v>104.79424784226346</v>
      </c>
    </row>
    <row r="77" spans="1:5" ht="15.75">
      <c r="A77" s="1">
        <v>90.4</v>
      </c>
      <c r="B77" s="1">
        <v>0.947</v>
      </c>
      <c r="C77" s="1">
        <f t="shared" si="8"/>
        <v>0.9400485763182519</v>
      </c>
      <c r="D77" s="15">
        <f t="shared" si="5"/>
        <v>0.8483290049832932</v>
      </c>
      <c r="E77" s="1">
        <f t="shared" si="9"/>
        <v>106.56242975186295</v>
      </c>
    </row>
    <row r="78" spans="1:5" ht="15.75">
      <c r="A78" s="1">
        <v>92.4</v>
      </c>
      <c r="B78" s="1">
        <v>0.853</v>
      </c>
      <c r="C78" s="1">
        <f t="shared" si="8"/>
        <v>0.8472560432595463</v>
      </c>
      <c r="D78" s="15">
        <f aca="true" t="shared" si="10" ref="D78:D109">G$16</f>
        <v>0.8483290049832932</v>
      </c>
      <c r="E78" s="1">
        <f t="shared" si="9"/>
        <v>108.92000563132895</v>
      </c>
    </row>
    <row r="79" spans="1:5" ht="15.75">
      <c r="A79" s="1">
        <v>93.9</v>
      </c>
      <c r="B79" s="1">
        <v>0.779</v>
      </c>
      <c r="C79" s="1">
        <f aca="true" t="shared" si="11" ref="C79:C94">B79*(1+($I$26+$I$27*A79)/(1282900)+($I$28+A79*$I$29-$I$30)/400)</f>
        <v>0.7741087753800021</v>
      </c>
      <c r="D79" s="15">
        <f t="shared" si="10"/>
        <v>0.8483290049832932</v>
      </c>
      <c r="E79" s="1">
        <f t="shared" si="9"/>
        <v>110.68818754092844</v>
      </c>
    </row>
    <row r="80" spans="1:5" ht="15.75">
      <c r="A80" s="1">
        <v>95.4</v>
      </c>
      <c r="B80" s="1">
        <v>0.878</v>
      </c>
      <c r="C80" s="1">
        <f t="shared" si="11"/>
        <v>0.8728866408236836</v>
      </c>
      <c r="D80" s="15">
        <f t="shared" si="10"/>
        <v>0.8483290049832932</v>
      </c>
      <c r="E80" s="1">
        <f aca="true" t="shared" si="12" ref="E80:E95">E79+(A80-A79)/D80</f>
        <v>112.45636945052793</v>
      </c>
    </row>
    <row r="81" spans="1:5" ht="15.75">
      <c r="A81" s="1">
        <v>96.9</v>
      </c>
      <c r="B81" s="1">
        <v>0.865</v>
      </c>
      <c r="C81" s="1">
        <f t="shared" si="11"/>
        <v>0.8603559080782318</v>
      </c>
      <c r="D81" s="15">
        <f t="shared" si="10"/>
        <v>0.8483290049832932</v>
      </c>
      <c r="E81" s="1">
        <f t="shared" si="12"/>
        <v>114.22455136012742</v>
      </c>
    </row>
    <row r="82" spans="1:5" ht="15.75">
      <c r="A82" s="1">
        <v>99.9</v>
      </c>
      <c r="B82" s="1">
        <v>0.881</v>
      </c>
      <c r="C82" s="1">
        <f t="shared" si="11"/>
        <v>0.8770716789813585</v>
      </c>
      <c r="D82" s="15">
        <f t="shared" si="10"/>
        <v>0.8483290049832932</v>
      </c>
      <c r="E82" s="1">
        <f t="shared" si="12"/>
        <v>117.76091517932642</v>
      </c>
    </row>
    <row r="83" spans="1:5" ht="15.75">
      <c r="A83" s="1">
        <v>103.4</v>
      </c>
      <c r="B83" s="1">
        <v>0.761</v>
      </c>
      <c r="C83" s="1">
        <f t="shared" si="11"/>
        <v>0.7584146423129886</v>
      </c>
      <c r="D83" s="15">
        <f t="shared" si="10"/>
        <v>0.8483290049832932</v>
      </c>
      <c r="E83" s="1">
        <f t="shared" si="12"/>
        <v>121.8866729683919</v>
      </c>
    </row>
    <row r="84" spans="1:5" ht="15.75">
      <c r="A84" s="1">
        <v>104.9</v>
      </c>
      <c r="B84" s="1">
        <v>0.811</v>
      </c>
      <c r="C84" s="1">
        <f t="shared" si="11"/>
        <v>0.8086137645525607</v>
      </c>
      <c r="D84" s="15">
        <f t="shared" si="10"/>
        <v>0.8483290049832932</v>
      </c>
      <c r="E84" s="1">
        <f t="shared" si="12"/>
        <v>123.6548548779914</v>
      </c>
    </row>
    <row r="85" spans="1:5" ht="15.75">
      <c r="A85" s="1">
        <v>106.4</v>
      </c>
      <c r="B85" s="1">
        <v>1.001</v>
      </c>
      <c r="C85" s="1">
        <f t="shared" si="11"/>
        <v>0.9985101545728764</v>
      </c>
      <c r="D85" s="15">
        <f t="shared" si="10"/>
        <v>0.8483290049832932</v>
      </c>
      <c r="E85" s="1">
        <f t="shared" si="12"/>
        <v>125.42303678759089</v>
      </c>
    </row>
    <row r="86" spans="1:5" ht="15.75">
      <c r="A86" s="1">
        <v>107.9</v>
      </c>
      <c r="B86" s="1">
        <v>0.828</v>
      </c>
      <c r="C86" s="1">
        <f t="shared" si="11"/>
        <v>0.8263171902170292</v>
      </c>
      <c r="D86" s="15">
        <f t="shared" si="10"/>
        <v>0.8483290049832932</v>
      </c>
      <c r="E86" s="1">
        <f t="shared" si="12"/>
        <v>127.19121869719038</v>
      </c>
    </row>
    <row r="87" spans="1:5" ht="15.75">
      <c r="A87" s="1">
        <v>109.4</v>
      </c>
      <c r="B87" s="1">
        <v>0.835</v>
      </c>
      <c r="C87" s="1">
        <f t="shared" si="11"/>
        <v>0.8336828711162094</v>
      </c>
      <c r="D87" s="15">
        <f t="shared" si="10"/>
        <v>0.8483290049832932</v>
      </c>
      <c r="E87" s="1">
        <f t="shared" si="12"/>
        <v>128.95940060678987</v>
      </c>
    </row>
    <row r="88" spans="1:5" ht="15.75">
      <c r="A88" s="1">
        <v>111.4</v>
      </c>
      <c r="B88" s="1">
        <v>0.795</v>
      </c>
      <c r="C88" s="1">
        <f t="shared" si="11"/>
        <v>0.7942282449610032</v>
      </c>
      <c r="D88" s="15">
        <f t="shared" si="10"/>
        <v>0.8483290049832932</v>
      </c>
      <c r="E88" s="1">
        <f t="shared" si="12"/>
        <v>131.31697648625587</v>
      </c>
    </row>
    <row r="89" spans="1:5" ht="15.75">
      <c r="A89" s="1">
        <v>112.9</v>
      </c>
      <c r="B89" s="1">
        <v>0.871</v>
      </c>
      <c r="C89" s="1">
        <f t="shared" si="11"/>
        <v>0.8705507539204801</v>
      </c>
      <c r="D89" s="15">
        <f t="shared" si="10"/>
        <v>0.8483290049832932</v>
      </c>
      <c r="E89" s="1">
        <f t="shared" si="12"/>
        <v>133.08515839585536</v>
      </c>
    </row>
    <row r="90" spans="1:5" ht="15.75">
      <c r="A90" s="1">
        <v>114.4</v>
      </c>
      <c r="B90" s="1">
        <v>0.817</v>
      </c>
      <c r="C90" s="1">
        <f t="shared" si="11"/>
        <v>0.8169503240739072</v>
      </c>
      <c r="D90" s="15">
        <f t="shared" si="10"/>
        <v>0.8483290049832932</v>
      </c>
      <c r="E90" s="1">
        <f t="shared" si="12"/>
        <v>134.85334030545485</v>
      </c>
    </row>
    <row r="91" spans="1:5" ht="15.75">
      <c r="A91" s="1">
        <v>115.9</v>
      </c>
      <c r="B91" s="1">
        <v>0.753</v>
      </c>
      <c r="C91" s="1">
        <f t="shared" si="11"/>
        <v>0.7532968147215202</v>
      </c>
      <c r="D91" s="15">
        <f t="shared" si="10"/>
        <v>0.8483290049832932</v>
      </c>
      <c r="E91" s="1">
        <f t="shared" si="12"/>
        <v>136.62152221505434</v>
      </c>
    </row>
    <row r="92" spans="1:5" ht="15.75">
      <c r="A92" s="1">
        <v>117.4</v>
      </c>
      <c r="B92" s="1">
        <v>0.805</v>
      </c>
      <c r="C92" s="1">
        <f t="shared" si="11"/>
        <v>0.8056835700656956</v>
      </c>
      <c r="D92" s="15">
        <f t="shared" si="10"/>
        <v>0.8483290049832932</v>
      </c>
      <c r="E92" s="1">
        <f t="shared" si="12"/>
        <v>138.38970412465383</v>
      </c>
    </row>
    <row r="93" spans="1:5" ht="15.75">
      <c r="A93" s="1">
        <v>118.9</v>
      </c>
      <c r="B93" s="1">
        <v>0.876</v>
      </c>
      <c r="C93" s="1">
        <f t="shared" si="11"/>
        <v>0.8771424217915385</v>
      </c>
      <c r="D93" s="15">
        <f t="shared" si="10"/>
        <v>0.8483290049832932</v>
      </c>
      <c r="E93" s="1">
        <f t="shared" si="12"/>
        <v>140.15788603425332</v>
      </c>
    </row>
    <row r="94" spans="1:5" ht="15.75">
      <c r="A94" s="1">
        <v>119.8</v>
      </c>
      <c r="B94" s="1">
        <v>0.832</v>
      </c>
      <c r="C94" s="1">
        <f t="shared" si="11"/>
        <v>0.8333121654438418</v>
      </c>
      <c r="D94" s="15">
        <f t="shared" si="10"/>
        <v>0.8483290049832932</v>
      </c>
      <c r="E94" s="1">
        <f t="shared" si="12"/>
        <v>141.21879518001302</v>
      </c>
    </row>
    <row r="95" spans="1:5" ht="15.75">
      <c r="A95" s="1">
        <v>120.9</v>
      </c>
      <c r="B95" s="1">
        <v>0.884</v>
      </c>
      <c r="C95" s="1">
        <f aca="true" t="shared" si="13" ref="C95:C110">B95*(1+($I$26+$I$27*A95)/(1282900)+($I$28+A95*$I$29-$I$30)/400)</f>
        <v>0.8856891235713086</v>
      </c>
      <c r="D95" s="15">
        <f t="shared" si="10"/>
        <v>0.8483290049832932</v>
      </c>
      <c r="E95" s="1">
        <f t="shared" si="12"/>
        <v>142.51546191371932</v>
      </c>
    </row>
    <row r="96" spans="1:5" ht="15.75">
      <c r="A96" s="1">
        <v>122.4</v>
      </c>
      <c r="B96" s="1">
        <v>0.778</v>
      </c>
      <c r="C96" s="1">
        <f t="shared" si="13"/>
        <v>0.7798405553476139</v>
      </c>
      <c r="D96" s="15">
        <f t="shared" si="10"/>
        <v>0.8483290049832932</v>
      </c>
      <c r="E96" s="1">
        <f aca="true" t="shared" si="14" ref="E96:E111">E95+(A96-A95)/D96</f>
        <v>144.2836438233188</v>
      </c>
    </row>
    <row r="97" spans="1:5" ht="15.75">
      <c r="A97" s="1">
        <v>123.9</v>
      </c>
      <c r="B97" s="1">
        <v>0.925</v>
      </c>
      <c r="C97" s="1">
        <f t="shared" si="13"/>
        <v>0.9276091766180182</v>
      </c>
      <c r="D97" s="15">
        <f t="shared" si="10"/>
        <v>0.8483290049832932</v>
      </c>
      <c r="E97" s="1">
        <f t="shared" si="14"/>
        <v>146.0518257329183</v>
      </c>
    </row>
    <row r="98" spans="1:5" ht="15.75">
      <c r="A98" s="1">
        <v>125.4</v>
      </c>
      <c r="B98" s="1">
        <v>0.841</v>
      </c>
      <c r="C98" s="1">
        <f t="shared" si="13"/>
        <v>0.843754872600347</v>
      </c>
      <c r="D98" s="15">
        <f t="shared" si="10"/>
        <v>0.8483290049832932</v>
      </c>
      <c r="E98" s="1">
        <f t="shared" si="14"/>
        <v>147.8200076425178</v>
      </c>
    </row>
    <row r="99" spans="1:5" ht="15.75">
      <c r="A99" s="1">
        <v>126.9</v>
      </c>
      <c r="B99" s="1">
        <v>0.827</v>
      </c>
      <c r="C99" s="1">
        <f t="shared" si="13"/>
        <v>0.8300852803712861</v>
      </c>
      <c r="D99" s="15">
        <f t="shared" si="10"/>
        <v>0.8483290049832932</v>
      </c>
      <c r="E99" s="1">
        <f t="shared" si="14"/>
        <v>149.58818955211729</v>
      </c>
    </row>
    <row r="100" spans="1:5" ht="15.75">
      <c r="A100" s="1">
        <v>130.4</v>
      </c>
      <c r="B100" s="1">
        <v>0.854</v>
      </c>
      <c r="C100" s="1">
        <f t="shared" si="13"/>
        <v>0.8580926306876367</v>
      </c>
      <c r="D100" s="15">
        <f t="shared" si="10"/>
        <v>0.8483290049832932</v>
      </c>
      <c r="E100" s="1">
        <f t="shared" si="14"/>
        <v>153.71394734118277</v>
      </c>
    </row>
    <row r="101" spans="1:5" ht="15.75">
      <c r="A101" s="1">
        <v>131.9</v>
      </c>
      <c r="B101" s="1">
        <v>0.809</v>
      </c>
      <c r="C101" s="1">
        <f t="shared" si="13"/>
        <v>0.8132450549410106</v>
      </c>
      <c r="D101" s="15">
        <f t="shared" si="10"/>
        <v>0.8483290049832932</v>
      </c>
      <c r="E101" s="1">
        <f t="shared" si="14"/>
        <v>155.48212925078226</v>
      </c>
    </row>
    <row r="102" spans="1:5" ht="15.75">
      <c r="A102" s="1">
        <v>133.4</v>
      </c>
      <c r="B102" s="1">
        <v>0.898</v>
      </c>
      <c r="C102" s="1">
        <f t="shared" si="13"/>
        <v>0.9031206346928827</v>
      </c>
      <c r="D102" s="15">
        <f t="shared" si="10"/>
        <v>0.8483290049832932</v>
      </c>
      <c r="E102" s="1">
        <f t="shared" si="14"/>
        <v>157.25031116038176</v>
      </c>
    </row>
    <row r="103" spans="1:5" ht="15.75">
      <c r="A103" s="1">
        <v>134.9</v>
      </c>
      <c r="B103" s="1">
        <v>0.829</v>
      </c>
      <c r="C103" s="1">
        <f t="shared" si="13"/>
        <v>0.8341043560296485</v>
      </c>
      <c r="D103" s="15">
        <f t="shared" si="10"/>
        <v>0.8483290049832932</v>
      </c>
      <c r="E103" s="1">
        <f t="shared" si="14"/>
        <v>159.01849306998125</v>
      </c>
    </row>
    <row r="104" spans="1:5" ht="15.75">
      <c r="A104" s="1">
        <v>136.4</v>
      </c>
      <c r="B104" s="1">
        <v>0.828</v>
      </c>
      <c r="C104" s="1">
        <f t="shared" si="13"/>
        <v>0.8334749214829454</v>
      </c>
      <c r="D104" s="15">
        <f t="shared" si="10"/>
        <v>0.8483290049832932</v>
      </c>
      <c r="E104" s="1">
        <f t="shared" si="14"/>
        <v>160.78667497958074</v>
      </c>
    </row>
    <row r="105" spans="1:5" ht="15.75">
      <c r="A105" s="1">
        <v>137.9</v>
      </c>
      <c r="B105" s="1">
        <v>0.866</v>
      </c>
      <c r="C105" s="1">
        <f t="shared" si="13"/>
        <v>0.8721201978996103</v>
      </c>
      <c r="D105" s="15">
        <f t="shared" si="10"/>
        <v>0.8483290049832932</v>
      </c>
      <c r="E105" s="1">
        <f t="shared" si="14"/>
        <v>162.55485688918023</v>
      </c>
    </row>
    <row r="106" spans="1:5" ht="15.75">
      <c r="A106" s="1">
        <v>138.9</v>
      </c>
      <c r="B106" s="1">
        <v>0.82</v>
      </c>
      <c r="C106" s="1">
        <f t="shared" si="13"/>
        <v>0.8260438284664617</v>
      </c>
      <c r="D106" s="15">
        <f t="shared" si="10"/>
        <v>0.8483290049832932</v>
      </c>
      <c r="E106" s="1">
        <f t="shared" si="14"/>
        <v>163.7336448289132</v>
      </c>
    </row>
    <row r="107" spans="1:5" ht="15.75">
      <c r="A107" s="1">
        <v>139.9</v>
      </c>
      <c r="B107" s="1">
        <v>0.824</v>
      </c>
      <c r="C107" s="1">
        <f t="shared" si="13"/>
        <v>0.8303232457444018</v>
      </c>
      <c r="D107" s="15">
        <f t="shared" si="10"/>
        <v>0.8483290049832932</v>
      </c>
      <c r="E107" s="1">
        <f t="shared" si="14"/>
        <v>164.9124327686462</v>
      </c>
    </row>
    <row r="108" spans="1:5" ht="15.75">
      <c r="A108" s="1">
        <v>141.4</v>
      </c>
      <c r="B108" s="1">
        <v>0.829</v>
      </c>
      <c r="C108" s="1">
        <f t="shared" si="13"/>
        <v>0.8357387926313261</v>
      </c>
      <c r="D108" s="15">
        <f t="shared" si="10"/>
        <v>0.8483290049832932</v>
      </c>
      <c r="E108" s="1">
        <f t="shared" si="14"/>
        <v>166.6806146782457</v>
      </c>
    </row>
    <row r="109" spans="1:5" ht="15.75">
      <c r="A109" s="1">
        <v>142.9</v>
      </c>
      <c r="B109" s="1">
        <v>0.804</v>
      </c>
      <c r="C109" s="1">
        <f t="shared" si="13"/>
        <v>0.8109013753053604</v>
      </c>
      <c r="D109" s="15">
        <f t="shared" si="10"/>
        <v>0.8483290049832932</v>
      </c>
      <c r="E109" s="1">
        <f t="shared" si="14"/>
        <v>168.44879658784518</v>
      </c>
    </row>
    <row r="110" spans="1:5" ht="15.75">
      <c r="A110" s="1">
        <v>144.4</v>
      </c>
      <c r="B110" s="1">
        <v>0.795</v>
      </c>
      <c r="C110" s="1">
        <f t="shared" si="13"/>
        <v>0.8021858294919514</v>
      </c>
      <c r="D110" s="15">
        <f aca="true" t="shared" si="15" ref="D110:D126">G$16</f>
        <v>0.8483290049832932</v>
      </c>
      <c r="E110" s="1">
        <f t="shared" si="14"/>
        <v>170.21697849744467</v>
      </c>
    </row>
    <row r="111" spans="1:5" ht="15.75">
      <c r="A111" s="1">
        <v>145.9</v>
      </c>
      <c r="B111" s="1">
        <v>0.835</v>
      </c>
      <c r="C111" s="1">
        <f aca="true" t="shared" si="16" ref="C111:C126">B111*(1+($I$26+$I$27*A111)/(1282900)+($I$28+A111*$I$29-$I$30)/400)</f>
        <v>0.8429272882132924</v>
      </c>
      <c r="D111" s="15">
        <f t="shared" si="15"/>
        <v>0.8483290049832932</v>
      </c>
      <c r="E111" s="1">
        <f t="shared" si="14"/>
        <v>171.98516040704416</v>
      </c>
    </row>
    <row r="112" spans="1:5" ht="15.75">
      <c r="A112" s="1">
        <v>147.4</v>
      </c>
      <c r="B112" s="1">
        <v>0.882</v>
      </c>
      <c r="C112" s="1">
        <f t="shared" si="16"/>
        <v>0.8907747864250667</v>
      </c>
      <c r="D112" s="15">
        <f t="shared" si="15"/>
        <v>0.8483290049832932</v>
      </c>
      <c r="E112" s="1">
        <f aca="true" t="shared" si="17" ref="E112:E126">E111+(A112-A111)/D112</f>
        <v>173.75334231664365</v>
      </c>
    </row>
    <row r="113" spans="1:5" ht="15.75">
      <c r="A113" s="1">
        <v>148.1</v>
      </c>
      <c r="B113" s="1">
        <v>0.856</v>
      </c>
      <c r="C113" s="1">
        <f t="shared" si="16"/>
        <v>0.8646978682376617</v>
      </c>
      <c r="D113" s="15">
        <f t="shared" si="15"/>
        <v>0.8483290049832932</v>
      </c>
      <c r="E113" s="1">
        <f t="shared" si="17"/>
        <v>174.57849387445674</v>
      </c>
    </row>
    <row r="114" spans="1:5" ht="15.75">
      <c r="A114" s="1">
        <v>158.9</v>
      </c>
      <c r="B114" s="1">
        <v>0.827</v>
      </c>
      <c r="C114" s="1">
        <f t="shared" si="16"/>
        <v>0.8381123250454624</v>
      </c>
      <c r="D114" s="15">
        <f t="shared" si="15"/>
        <v>0.8483290049832932</v>
      </c>
      <c r="E114" s="1">
        <f t="shared" si="17"/>
        <v>187.30940362357313</v>
      </c>
    </row>
    <row r="115" spans="1:5" ht="15.75">
      <c r="A115" s="1">
        <v>160.4</v>
      </c>
      <c r="B115" s="1">
        <v>0.751</v>
      </c>
      <c r="C115" s="1">
        <f t="shared" si="16"/>
        <v>0.7614328091489576</v>
      </c>
      <c r="D115" s="15">
        <f t="shared" si="15"/>
        <v>0.8483290049832932</v>
      </c>
      <c r="E115" s="1">
        <f t="shared" si="17"/>
        <v>189.07758553317262</v>
      </c>
    </row>
    <row r="116" spans="1:5" ht="15.75">
      <c r="A116" s="1">
        <v>161.9</v>
      </c>
      <c r="B116" s="1">
        <v>0.818</v>
      </c>
      <c r="C116" s="1">
        <f t="shared" si="16"/>
        <v>0.8297357386646179</v>
      </c>
      <c r="D116" s="15">
        <f t="shared" si="15"/>
        <v>0.8483290049832932</v>
      </c>
      <c r="E116" s="1">
        <f t="shared" si="17"/>
        <v>190.84576744277211</v>
      </c>
    </row>
    <row r="117" spans="1:5" ht="15.75">
      <c r="A117" s="1">
        <v>163.4</v>
      </c>
      <c r="B117" s="1">
        <v>0.862</v>
      </c>
      <c r="C117" s="1">
        <f t="shared" si="16"/>
        <v>0.8747591928788229</v>
      </c>
      <c r="D117" s="15">
        <f t="shared" si="15"/>
        <v>0.8483290049832932</v>
      </c>
      <c r="E117" s="1">
        <f t="shared" si="17"/>
        <v>192.6139493523716</v>
      </c>
    </row>
    <row r="118" spans="1:5" ht="15.75">
      <c r="A118" s="1">
        <v>164.9</v>
      </c>
      <c r="B118" s="1">
        <v>0.832</v>
      </c>
      <c r="C118" s="1">
        <f t="shared" si="16"/>
        <v>0.8446936800568273</v>
      </c>
      <c r="D118" s="15">
        <f t="shared" si="15"/>
        <v>0.8483290049832932</v>
      </c>
      <c r="E118" s="1">
        <f t="shared" si="17"/>
        <v>194.3821312619711</v>
      </c>
    </row>
    <row r="119" spans="1:5" ht="15.75">
      <c r="A119" s="1">
        <v>165.9</v>
      </c>
      <c r="B119" s="1">
        <v>0.823</v>
      </c>
      <c r="C119" s="1">
        <f t="shared" si="16"/>
        <v>0.835806000482362</v>
      </c>
      <c r="D119" s="15">
        <f t="shared" si="15"/>
        <v>0.8483290049832932</v>
      </c>
      <c r="E119" s="1">
        <f t="shared" si="17"/>
        <v>195.56091920170408</v>
      </c>
    </row>
    <row r="120" spans="1:5" ht="15.75">
      <c r="A120" s="1">
        <v>167.4</v>
      </c>
      <c r="B120" s="1">
        <v>0.832</v>
      </c>
      <c r="C120" s="1">
        <f t="shared" si="16"/>
        <v>0.8453245844145317</v>
      </c>
      <c r="D120" s="15">
        <f t="shared" si="15"/>
        <v>0.8483290049832932</v>
      </c>
      <c r="E120" s="1">
        <f t="shared" si="17"/>
        <v>197.32910111130357</v>
      </c>
    </row>
    <row r="121" spans="1:5" ht="15.75">
      <c r="A121" s="1">
        <v>168.9</v>
      </c>
      <c r="B121" s="1">
        <v>0.734</v>
      </c>
      <c r="C121" s="1">
        <f t="shared" si="16"/>
        <v>0.7460890567781241</v>
      </c>
      <c r="D121" s="15">
        <f t="shared" si="15"/>
        <v>0.8483290049832932</v>
      </c>
      <c r="E121" s="1">
        <f t="shared" si="17"/>
        <v>199.09728302090306</v>
      </c>
    </row>
    <row r="122" spans="1:5" ht="15.75">
      <c r="A122" s="1">
        <v>170.4</v>
      </c>
      <c r="B122" s="1">
        <v>0.774</v>
      </c>
      <c r="C122" s="1">
        <f t="shared" si="16"/>
        <v>0.7871000147888022</v>
      </c>
      <c r="D122" s="15">
        <f t="shared" si="15"/>
        <v>0.8483290049832932</v>
      </c>
      <c r="E122" s="1">
        <f t="shared" si="17"/>
        <v>200.86546493050255</v>
      </c>
    </row>
    <row r="123" spans="1:5" ht="15.75">
      <c r="A123" s="1">
        <v>171.9</v>
      </c>
      <c r="B123" s="1">
        <v>0.835</v>
      </c>
      <c r="C123" s="1">
        <f t="shared" si="16"/>
        <v>0.8495123524468311</v>
      </c>
      <c r="D123" s="15">
        <f t="shared" si="15"/>
        <v>0.8483290049832932</v>
      </c>
      <c r="E123" s="1">
        <f t="shared" si="17"/>
        <v>202.63364684010205</v>
      </c>
    </row>
    <row r="124" spans="1:5" ht="15.75">
      <c r="A124" s="1">
        <v>173.4</v>
      </c>
      <c r="B124" s="1">
        <v>0.778</v>
      </c>
      <c r="C124" s="1">
        <f t="shared" si="16"/>
        <v>0.7918756626096288</v>
      </c>
      <c r="D124" s="15">
        <f t="shared" si="15"/>
        <v>0.8483290049832932</v>
      </c>
      <c r="E124" s="1">
        <f t="shared" si="17"/>
        <v>204.40182874970154</v>
      </c>
    </row>
    <row r="125" spans="1:5" ht="15.75">
      <c r="A125" s="1">
        <v>174.9</v>
      </c>
      <c r="B125" s="1">
        <v>0.816</v>
      </c>
      <c r="C125" s="1">
        <f t="shared" si="16"/>
        <v>0.8309246571513436</v>
      </c>
      <c r="D125" s="15">
        <f t="shared" si="15"/>
        <v>0.8483290049832932</v>
      </c>
      <c r="E125" s="1">
        <f t="shared" si="17"/>
        <v>206.17001065930103</v>
      </c>
    </row>
    <row r="126" spans="1:5" ht="15.75">
      <c r="A126" s="1">
        <v>179.9</v>
      </c>
      <c r="B126" s="1">
        <v>0.76</v>
      </c>
      <c r="C126" s="1">
        <f t="shared" si="16"/>
        <v>0.7750530297047122</v>
      </c>
      <c r="D126" s="15">
        <f t="shared" si="15"/>
        <v>0.8483290049832932</v>
      </c>
      <c r="E126" s="1">
        <f t="shared" si="17"/>
        <v>212.063950357966</v>
      </c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