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635" yWindow="65521" windowWidth="7680" windowHeight="8955" activeTab="0"/>
  </bookViews>
  <sheets>
    <sheet name="907 A" sheetId="1" r:id="rId1"/>
    <sheet name="908 A" sheetId="2" r:id="rId2"/>
    <sheet name="909 A" sheetId="3" r:id="rId3"/>
    <sheet name="910 C" sheetId="4" r:id="rId4"/>
    <sheet name="911 A" sheetId="5" r:id="rId5"/>
    <sheet name="912 A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</sheets>
  <definedNames/>
  <calcPr fullCalcOnLoad="1"/>
</workbook>
</file>

<file path=xl/sharedStrings.xml><?xml version="1.0" encoding="utf-8"?>
<sst xmlns="http://schemas.openxmlformats.org/spreadsheetml/2006/main" count="131" uniqueCount="22">
  <si>
    <t>mbsf</t>
  </si>
  <si>
    <t>T(z)</t>
  </si>
  <si>
    <t>tr(z)</t>
  </si>
  <si>
    <t>T0 from intercept</t>
  </si>
  <si>
    <t>slope of q(z)</t>
  </si>
  <si>
    <t>q(z)</t>
  </si>
  <si>
    <t>q (mW/m2)</t>
  </si>
  <si>
    <t>correl q</t>
  </si>
  <si>
    <t>gT (K/km)</t>
  </si>
  <si>
    <t>correl gT</t>
  </si>
  <si>
    <t>k insitu</t>
  </si>
  <si>
    <t>fit</t>
  </si>
  <si>
    <t>therm res</t>
  </si>
  <si>
    <t>therm con</t>
  </si>
  <si>
    <t>A</t>
  </si>
  <si>
    <t>B</t>
  </si>
  <si>
    <t>insitu corr.</t>
  </si>
  <si>
    <t>water depth (m)</t>
  </si>
  <si>
    <t>sediment dens. (g/cm3)</t>
  </si>
  <si>
    <t>T bottom water</t>
  </si>
  <si>
    <t>mean gradient</t>
  </si>
  <si>
    <t>lab T</t>
  </si>
</sst>
</file>

<file path=xl/styles.xml><?xml version="1.0" encoding="utf-8"?>
<styleSheet xmlns="http://schemas.openxmlformats.org/spreadsheetml/2006/main">
  <numFmts count="1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6">
    <font>
      <sz val="10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7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0" fontId="4" fillId="2" borderId="0" xfId="0" applyFont="1" applyFill="1" applyAlignment="1">
      <alignment/>
    </xf>
    <xf numFmtId="2" fontId="4" fillId="2" borderId="0" xfId="0" applyNumberFormat="1" applyFont="1" applyFill="1" applyAlignment="1">
      <alignment/>
    </xf>
    <xf numFmtId="173" fontId="5" fillId="0" borderId="0" xfId="0" applyNumberFormat="1" applyFont="1" applyAlignment="1">
      <alignment horizontal="center"/>
    </xf>
    <xf numFmtId="173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173" fontId="4" fillId="2" borderId="0" xfId="0" applyNumberFormat="1" applyFont="1" applyFill="1" applyAlignment="1">
      <alignment/>
    </xf>
    <xf numFmtId="2" fontId="4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>
      <selection activeCell="A1" sqref="A1"/>
    </sheetView>
  </sheetViews>
  <sheetFormatPr defaultColWidth="11.00390625" defaultRowHeight="12.75"/>
  <cols>
    <col min="1" max="3" width="14.625" style="2" customWidth="1"/>
    <col min="4" max="4" width="14.625" style="12" customWidth="1"/>
    <col min="5" max="5" width="14.625" style="2" customWidth="1"/>
    <col min="6" max="6" width="13.375" style="2" bestFit="1" customWidth="1"/>
    <col min="7" max="9" width="14.625" style="2" customWidth="1"/>
    <col min="10" max="16384" width="12.00390625" style="2" customWidth="1"/>
  </cols>
  <sheetData>
    <row r="1" spans="1:9" ht="15.75">
      <c r="A1" s="1" t="s">
        <v>0</v>
      </c>
      <c r="B1" s="1" t="s">
        <v>1</v>
      </c>
      <c r="C1" s="1" t="s">
        <v>2</v>
      </c>
      <c r="G1" s="1" t="s">
        <v>3</v>
      </c>
      <c r="H1" s="3"/>
      <c r="I1" s="2" t="s">
        <v>4</v>
      </c>
    </row>
    <row r="2" spans="1:7" ht="15.75">
      <c r="A2" s="1"/>
      <c r="B2" s="1"/>
      <c r="C2" s="1"/>
      <c r="E2" s="3" t="s">
        <v>5</v>
      </c>
      <c r="F2" s="4" t="s">
        <v>6</v>
      </c>
      <c r="G2" s="1"/>
    </row>
    <row r="3" spans="1:7" ht="15.75">
      <c r="A3" s="2">
        <v>0</v>
      </c>
      <c r="B3" s="1"/>
      <c r="C3" s="1">
        <v>0</v>
      </c>
      <c r="F3" s="4">
        <f>1000*1/SLOPE(C3:C9,B3:B9)</f>
        <v>128.18046120123483</v>
      </c>
      <c r="G3" s="1">
        <f>INTERCEPT(B4:B9,A4:A9)</f>
        <v>-3.1036280701754277</v>
      </c>
    </row>
    <row r="4" spans="1:9" ht="15.75">
      <c r="A4" s="2">
        <v>54.8</v>
      </c>
      <c r="B4" s="2">
        <v>4.478</v>
      </c>
      <c r="C4" s="1">
        <f>LN($G$18+$G$20*A4)/$G$20-LN($G$18)/$G$20</f>
        <v>53.404095293380415</v>
      </c>
      <c r="E4" s="5"/>
      <c r="F4" s="5" t="s">
        <v>7</v>
      </c>
      <c r="I4" s="6" t="e">
        <f>SLOPE(E4:E9,A4:A9)*1000</f>
        <v>#DIV/0!</v>
      </c>
    </row>
    <row r="5" spans="1:9" ht="15.75">
      <c r="A5" s="2">
        <v>83.3</v>
      </c>
      <c r="B5" s="2">
        <v>8.421</v>
      </c>
      <c r="C5" s="1">
        <f>LN($G$18+$G$20*A5)/$G$20-LN($G$18)/$G$20</f>
        <v>84.16541385198467</v>
      </c>
      <c r="E5" s="5">
        <f>1000*1/SLOPE(C4:C5,B4:B5)</f>
        <v>128.18046120123483</v>
      </c>
      <c r="F5" s="7">
        <f>CORREL(C3:C9,B3:B9)</f>
        <v>1</v>
      </c>
      <c r="I5" s="6"/>
    </row>
    <row r="6" spans="3:5" ht="15.75">
      <c r="C6" s="1"/>
      <c r="E6" s="5"/>
    </row>
    <row r="7" spans="3:6" ht="15.75">
      <c r="C7" s="1"/>
      <c r="E7" s="5"/>
      <c r="F7" s="8"/>
    </row>
    <row r="8" spans="3:6" ht="15.75">
      <c r="C8" s="1"/>
      <c r="E8" s="5"/>
      <c r="F8" s="4" t="s">
        <v>8</v>
      </c>
    </row>
    <row r="9" ht="15.75">
      <c r="F9" s="4">
        <f>1000*SLOPE(B3:B9,A3:A9)</f>
        <v>138.3508771929823</v>
      </c>
    </row>
    <row r="10" spans="2:6" ht="15.75">
      <c r="B10" s="1"/>
      <c r="C10" s="1"/>
      <c r="F10" s="5" t="s">
        <v>9</v>
      </c>
    </row>
    <row r="11" spans="2:6" ht="15.75">
      <c r="B11" s="1"/>
      <c r="C11" s="1"/>
      <c r="F11" s="7">
        <f>CORREL(B3:B9,A3:A9)</f>
        <v>1</v>
      </c>
    </row>
    <row r="12" spans="2:6" ht="15.75">
      <c r="B12" s="1"/>
      <c r="C12" s="1"/>
      <c r="F12" s="7"/>
    </row>
    <row r="13" spans="2:6" ht="15.75">
      <c r="B13" s="1"/>
      <c r="C13" s="1"/>
      <c r="F13" s="7"/>
    </row>
    <row r="14" spans="1:9" ht="15.75">
      <c r="A14" s="9"/>
      <c r="B14" s="9"/>
      <c r="C14" s="9"/>
      <c r="D14" s="15"/>
      <c r="E14" s="10"/>
      <c r="F14" s="9"/>
      <c r="G14" s="9"/>
      <c r="H14" s="9"/>
      <c r="I14" s="9"/>
    </row>
    <row r="15" spans="1:7" ht="15.75">
      <c r="A15" s="3"/>
      <c r="C15" s="11" t="s">
        <v>10</v>
      </c>
      <c r="D15" s="11" t="s">
        <v>11</v>
      </c>
      <c r="E15" s="1" t="s">
        <v>12</v>
      </c>
      <c r="G15" s="2" t="s">
        <v>13</v>
      </c>
    </row>
    <row r="16" spans="1:5" ht="15.75">
      <c r="A16" s="16">
        <v>0</v>
      </c>
      <c r="B16" s="1"/>
      <c r="C16" s="17"/>
      <c r="D16" s="12">
        <f>G$18+G$20*A16</f>
        <v>1.093774508180034</v>
      </c>
      <c r="E16" s="1">
        <v>0</v>
      </c>
    </row>
    <row r="17" spans="1:7" ht="15.75">
      <c r="A17" s="1">
        <v>2.25</v>
      </c>
      <c r="B17" s="1">
        <v>1.0895</v>
      </c>
      <c r="C17" s="1">
        <f aca="true" t="shared" si="0" ref="C17:C54">B17*(1+($I$28+$I$29*A17)/(1282900)+($I$30+A17*$I$31-$I$32)/400)</f>
        <v>1.0510243895920914</v>
      </c>
      <c r="D17" s="12">
        <f aca="true" t="shared" si="1" ref="D17:D54">G$18+G$20*A17</f>
        <v>1.088337371573811</v>
      </c>
      <c r="E17" s="1">
        <f>E16+(A17-A16)/D17</f>
        <v>2.0673736460472223</v>
      </c>
      <c r="G17" s="2" t="s">
        <v>14</v>
      </c>
    </row>
    <row r="18" spans="1:7" ht="15.75">
      <c r="A18" s="1">
        <v>3.81</v>
      </c>
      <c r="B18" s="1">
        <v>1.249</v>
      </c>
      <c r="C18" s="1">
        <f t="shared" si="0"/>
        <v>1.205568313868042</v>
      </c>
      <c r="D18" s="12">
        <f t="shared" si="1"/>
        <v>1.0845676235268298</v>
      </c>
      <c r="E18" s="1">
        <f aca="true" t="shared" si="2" ref="E18:E54">E17+(A18-A17)/D18</f>
        <v>3.5057348566899895</v>
      </c>
      <c r="G18" s="1">
        <f>INTERCEPT(C16:C1001,A16:A1001)</f>
        <v>1.093774508180034</v>
      </c>
    </row>
    <row r="19" spans="1:7" ht="15.75">
      <c r="A19" s="1">
        <v>5.25</v>
      </c>
      <c r="B19" s="1">
        <v>0.8184</v>
      </c>
      <c r="C19" s="1">
        <f t="shared" si="0"/>
        <v>0.7903509081696772</v>
      </c>
      <c r="D19" s="12">
        <f t="shared" si="1"/>
        <v>1.0810878560988468</v>
      </c>
      <c r="E19" s="1">
        <f t="shared" si="2"/>
        <v>4.837726509242913</v>
      </c>
      <c r="G19" s="2" t="s">
        <v>15</v>
      </c>
    </row>
    <row r="20" spans="1:7" ht="15.75">
      <c r="A20" s="1">
        <v>6.75</v>
      </c>
      <c r="B20" s="1">
        <v>0.9978</v>
      </c>
      <c r="C20" s="1">
        <f t="shared" si="0"/>
        <v>0.9641220912966993</v>
      </c>
      <c r="D20" s="12">
        <f t="shared" si="1"/>
        <v>1.077463098361365</v>
      </c>
      <c r="E20" s="1">
        <f t="shared" si="2"/>
        <v>6.229885556064322</v>
      </c>
      <c r="G20" s="13">
        <f>SLOPE(C16:C1001,A16:A1001)</f>
        <v>-0.0024165051583213593</v>
      </c>
    </row>
    <row r="21" spans="1:5" ht="15.75">
      <c r="A21" s="1">
        <v>9.55</v>
      </c>
      <c r="B21" s="1">
        <v>1.0392</v>
      </c>
      <c r="C21" s="1">
        <f t="shared" si="0"/>
        <v>1.0051352539507457</v>
      </c>
      <c r="D21" s="12">
        <f t="shared" si="1"/>
        <v>1.070696883918065</v>
      </c>
      <c r="E21" s="1">
        <f t="shared" si="2"/>
        <v>8.845004776131344</v>
      </c>
    </row>
    <row r="22" spans="1:5" ht="15.75">
      <c r="A22" s="1">
        <v>11.05</v>
      </c>
      <c r="B22" s="1">
        <v>0.9518</v>
      </c>
      <c r="C22" s="1">
        <f t="shared" si="0"/>
        <v>0.921096018644288</v>
      </c>
      <c r="D22" s="12">
        <f t="shared" si="1"/>
        <v>1.0670721261805831</v>
      </c>
      <c r="E22" s="1">
        <f t="shared" si="2"/>
        <v>10.25072043789173</v>
      </c>
    </row>
    <row r="23" spans="1:5" ht="15.75">
      <c r="A23" s="1">
        <v>14.05</v>
      </c>
      <c r="B23" s="1">
        <v>0.9921</v>
      </c>
      <c r="C23" s="1">
        <f t="shared" si="0"/>
        <v>0.9611295969038948</v>
      </c>
      <c r="D23" s="12">
        <f t="shared" si="1"/>
        <v>1.059822610705619</v>
      </c>
      <c r="E23" s="1">
        <f t="shared" si="2"/>
        <v>13.08138282393257</v>
      </c>
    </row>
    <row r="24" spans="1:5" ht="15.75">
      <c r="A24" s="1">
        <v>15.55</v>
      </c>
      <c r="B24" s="1">
        <v>1.1816</v>
      </c>
      <c r="C24" s="1">
        <f t="shared" si="0"/>
        <v>1.1453294916212606</v>
      </c>
      <c r="D24" s="12">
        <f t="shared" si="1"/>
        <v>1.0561978529681368</v>
      </c>
      <c r="E24" s="1">
        <f t="shared" si="2"/>
        <v>14.501571281790808</v>
      </c>
    </row>
    <row r="25" spans="1:5" ht="15.75">
      <c r="A25" s="1">
        <v>19.05</v>
      </c>
      <c r="B25" s="1">
        <v>0.9066</v>
      </c>
      <c r="C25" s="1">
        <f t="shared" si="0"/>
        <v>0.8798728733404942</v>
      </c>
      <c r="D25" s="12">
        <f t="shared" si="1"/>
        <v>1.0477400849140122</v>
      </c>
      <c r="E25" s="1">
        <f t="shared" si="2"/>
        <v>17.842094423355295</v>
      </c>
    </row>
    <row r="26" spans="1:7" ht="15.75">
      <c r="A26" s="1">
        <v>20.55</v>
      </c>
      <c r="B26" s="1">
        <v>1.1575</v>
      </c>
      <c r="C26" s="1">
        <f t="shared" si="0"/>
        <v>1.1239791520910605</v>
      </c>
      <c r="D26" s="12">
        <f t="shared" si="1"/>
        <v>1.0441153271765302</v>
      </c>
      <c r="E26" s="1">
        <f t="shared" si="2"/>
        <v>19.278717333638838</v>
      </c>
      <c r="G26" s="14" t="s">
        <v>16</v>
      </c>
    </row>
    <row r="27" spans="1:5" ht="15.75">
      <c r="A27" s="1">
        <v>23.55</v>
      </c>
      <c r="B27" s="1">
        <v>1.0409</v>
      </c>
      <c r="C27" s="1">
        <f t="shared" si="0"/>
        <v>1.0118403047042588</v>
      </c>
      <c r="D27" s="12">
        <f t="shared" si="1"/>
        <v>1.036865811701566</v>
      </c>
      <c r="E27" s="1">
        <f t="shared" si="2"/>
        <v>22.172052195434308</v>
      </c>
    </row>
    <row r="28" spans="1:9" ht="15.75">
      <c r="A28" s="1">
        <v>25.05</v>
      </c>
      <c r="B28" s="1">
        <v>1.1698</v>
      </c>
      <c r="C28" s="1">
        <f t="shared" si="0"/>
        <v>1.1377510658710122</v>
      </c>
      <c r="D28" s="12">
        <f t="shared" si="1"/>
        <v>1.033241053964084</v>
      </c>
      <c r="E28" s="1">
        <f t="shared" si="2"/>
        <v>23.623794743066508</v>
      </c>
      <c r="G28" s="2" t="s">
        <v>17</v>
      </c>
      <c r="I28" s="1">
        <v>1800.8</v>
      </c>
    </row>
    <row r="29" spans="1:9" ht="15.75">
      <c r="A29" s="1">
        <v>27.05</v>
      </c>
      <c r="B29" s="1">
        <v>1.106</v>
      </c>
      <c r="C29" s="1">
        <f t="shared" si="0"/>
        <v>1.0764671742446397</v>
      </c>
      <c r="D29" s="12">
        <f t="shared" si="1"/>
        <v>1.0284080436474412</v>
      </c>
      <c r="E29" s="1">
        <f t="shared" si="2"/>
        <v>25.56854810468611</v>
      </c>
      <c r="G29" s="2" t="s">
        <v>18</v>
      </c>
      <c r="I29" s="1">
        <v>1.8</v>
      </c>
    </row>
    <row r="30" spans="1:9" ht="15.75">
      <c r="A30" s="1">
        <v>27.05</v>
      </c>
      <c r="B30" s="1">
        <v>1.4298</v>
      </c>
      <c r="C30" s="1">
        <f t="shared" si="0"/>
        <v>1.3916209455108368</v>
      </c>
      <c r="D30" s="12">
        <f t="shared" si="1"/>
        <v>1.0284080436474412</v>
      </c>
      <c r="E30" s="1">
        <f t="shared" si="2"/>
        <v>25.56854810468611</v>
      </c>
      <c r="G30" s="2" t="s">
        <v>19</v>
      </c>
      <c r="I30" s="1">
        <f>B3</f>
        <v>0</v>
      </c>
    </row>
    <row r="31" spans="1:9" ht="15.75">
      <c r="A31" s="1">
        <v>28.55</v>
      </c>
      <c r="B31" s="1">
        <v>1.2158</v>
      </c>
      <c r="C31" s="1">
        <f t="shared" si="0"/>
        <v>1.1839685885861133</v>
      </c>
      <c r="D31" s="12">
        <f t="shared" si="1"/>
        <v>1.0247832859099593</v>
      </c>
      <c r="E31" s="1">
        <f t="shared" si="2"/>
        <v>27.032272211649925</v>
      </c>
      <c r="G31" s="2" t="s">
        <v>20</v>
      </c>
      <c r="I31" s="1">
        <f>F9/1000</f>
        <v>0.1383508771929823</v>
      </c>
    </row>
    <row r="32" spans="1:9" ht="15.75">
      <c r="A32" s="1">
        <v>30.05</v>
      </c>
      <c r="B32" s="1">
        <v>1.2756</v>
      </c>
      <c r="C32" s="1">
        <f t="shared" si="0"/>
        <v>1.2428674237120096</v>
      </c>
      <c r="D32" s="12">
        <f t="shared" si="1"/>
        <v>1.0211585281724773</v>
      </c>
      <c r="E32" s="1">
        <f t="shared" si="2"/>
        <v>28.50119203028424</v>
      </c>
      <c r="G32" s="2" t="s">
        <v>21</v>
      </c>
      <c r="I32" s="1">
        <v>15</v>
      </c>
    </row>
    <row r="33" spans="1:5" ht="15.75">
      <c r="A33" s="1">
        <v>30.05</v>
      </c>
      <c r="B33" s="1">
        <v>1.0498</v>
      </c>
      <c r="C33" s="1">
        <f t="shared" si="0"/>
        <v>1.02286157213301</v>
      </c>
      <c r="D33" s="12">
        <f t="shared" si="1"/>
        <v>1.0211585281724773</v>
      </c>
      <c r="E33" s="1">
        <f t="shared" si="2"/>
        <v>28.50119203028424</v>
      </c>
    </row>
    <row r="34" spans="1:5" ht="15.75">
      <c r="A34" s="1">
        <v>31.55</v>
      </c>
      <c r="B34" s="1">
        <v>1.1643</v>
      </c>
      <c r="C34" s="1">
        <f t="shared" si="0"/>
        <v>1.1350299486865403</v>
      </c>
      <c r="D34" s="12">
        <f t="shared" si="1"/>
        <v>1.0175337704349952</v>
      </c>
      <c r="E34" s="1">
        <f t="shared" si="2"/>
        <v>29.975344577927697</v>
      </c>
    </row>
    <row r="35" spans="1:5" ht="15.75">
      <c r="A35" s="1">
        <v>33.05</v>
      </c>
      <c r="B35" s="1">
        <v>1.0662</v>
      </c>
      <c r="C35" s="1">
        <f t="shared" si="0"/>
        <v>1.0399515500396634</v>
      </c>
      <c r="D35" s="12">
        <f t="shared" si="1"/>
        <v>1.0139090126975132</v>
      </c>
      <c r="E35" s="1">
        <f t="shared" si="2"/>
        <v>31.454767268933505</v>
      </c>
    </row>
    <row r="36" spans="1:5" ht="15.75">
      <c r="A36" s="1">
        <v>33.05</v>
      </c>
      <c r="B36" s="1">
        <v>0.6209</v>
      </c>
      <c r="C36" s="1">
        <f t="shared" si="0"/>
        <v>0.6056142538169452</v>
      </c>
      <c r="D36" s="12">
        <f t="shared" si="1"/>
        <v>1.0139090126975132</v>
      </c>
      <c r="E36" s="1">
        <f t="shared" si="2"/>
        <v>31.454767268933505</v>
      </c>
    </row>
    <row r="37" spans="1:5" ht="15.75">
      <c r="A37" s="1">
        <v>34.55</v>
      </c>
      <c r="B37" s="1">
        <v>1.0388</v>
      </c>
      <c r="C37" s="1">
        <f t="shared" si="0"/>
        <v>1.0137672343221933</v>
      </c>
      <c r="D37" s="12">
        <f t="shared" si="1"/>
        <v>1.010284254960031</v>
      </c>
      <c r="E37" s="1">
        <f t="shared" si="2"/>
        <v>32.93949792036719</v>
      </c>
    </row>
    <row r="38" spans="1:5" ht="15.75">
      <c r="A38" s="1">
        <v>47.55</v>
      </c>
      <c r="B38" s="1">
        <v>1.0188</v>
      </c>
      <c r="C38" s="1">
        <f t="shared" si="0"/>
        <v>0.9988487084950842</v>
      </c>
      <c r="D38" s="12">
        <f t="shared" si="1"/>
        <v>0.9788696879018535</v>
      </c>
      <c r="E38" s="1">
        <f t="shared" si="2"/>
        <v>46.22012164451651</v>
      </c>
    </row>
    <row r="39" spans="1:5" ht="15.75">
      <c r="A39" s="1">
        <v>49.05</v>
      </c>
      <c r="B39" s="1">
        <v>1.58</v>
      </c>
      <c r="C39" s="1">
        <f t="shared" si="0"/>
        <v>1.549881710902745</v>
      </c>
      <c r="D39" s="12">
        <f t="shared" si="1"/>
        <v>0.9752449301643714</v>
      </c>
      <c r="E39" s="1">
        <f t="shared" si="2"/>
        <v>47.75819680246394</v>
      </c>
    </row>
    <row r="40" spans="1:5" ht="15.75">
      <c r="A40" s="1">
        <v>50.55</v>
      </c>
      <c r="B40" s="1">
        <v>1.0168</v>
      </c>
      <c r="C40" s="1">
        <f t="shared" si="0"/>
        <v>0.9979472184702166</v>
      </c>
      <c r="D40" s="12">
        <f t="shared" si="1"/>
        <v>0.9716201724268894</v>
      </c>
      <c r="E40" s="1">
        <f t="shared" si="2"/>
        <v>49.302009953495315</v>
      </c>
    </row>
    <row r="41" spans="1:5" ht="15.75">
      <c r="A41" s="1">
        <v>52.05</v>
      </c>
      <c r="B41" s="1">
        <v>1.0585</v>
      </c>
      <c r="C41" s="1">
        <f t="shared" si="0"/>
        <v>1.0394254410044743</v>
      </c>
      <c r="D41" s="12">
        <f t="shared" si="1"/>
        <v>0.9679954146894073</v>
      </c>
      <c r="E41" s="1">
        <f t="shared" si="2"/>
        <v>50.85160407061341</v>
      </c>
    </row>
    <row r="42" spans="1:5" ht="15.75">
      <c r="A42" s="1">
        <v>57.05</v>
      </c>
      <c r="B42" s="1">
        <v>1.0291</v>
      </c>
      <c r="C42" s="1">
        <f t="shared" si="0"/>
        <v>1.012342170408065</v>
      </c>
      <c r="D42" s="12">
        <f t="shared" si="1"/>
        <v>0.9559128888978006</v>
      </c>
      <c r="E42" s="1">
        <f t="shared" si="2"/>
        <v>56.082206208183884</v>
      </c>
    </row>
    <row r="43" spans="1:5" ht="15.75">
      <c r="A43" s="1">
        <v>58.55</v>
      </c>
      <c r="B43" s="1">
        <v>0.9195</v>
      </c>
      <c r="C43" s="1">
        <f t="shared" si="0"/>
        <v>0.9050058794053055</v>
      </c>
      <c r="D43" s="12">
        <f t="shared" si="1"/>
        <v>0.9522881311603185</v>
      </c>
      <c r="E43" s="1">
        <f t="shared" si="2"/>
        <v>57.657359726239726</v>
      </c>
    </row>
    <row r="44" spans="1:5" ht="15.75">
      <c r="A44" s="1">
        <v>60.05</v>
      </c>
      <c r="B44" s="1">
        <v>0.8133</v>
      </c>
      <c r="C44" s="1">
        <f t="shared" si="0"/>
        <v>0.8009035794253888</v>
      </c>
      <c r="D44" s="12">
        <f t="shared" si="1"/>
        <v>0.9486633734228365</v>
      </c>
      <c r="E44" s="1">
        <f t="shared" si="2"/>
        <v>59.23853176473417</v>
      </c>
    </row>
    <row r="45" spans="1:5" ht="15.75">
      <c r="A45" s="1">
        <v>61.55</v>
      </c>
      <c r="B45" s="1">
        <v>0.8665</v>
      </c>
      <c r="C45" s="1">
        <f t="shared" si="0"/>
        <v>0.8537440758783008</v>
      </c>
      <c r="D45" s="12">
        <f t="shared" si="1"/>
        <v>0.9450386156853544</v>
      </c>
      <c r="E45" s="1">
        <f t="shared" si="2"/>
        <v>60.82576849252881</v>
      </c>
    </row>
    <row r="46" spans="1:5" ht="15.75">
      <c r="A46" s="1">
        <v>66.55</v>
      </c>
      <c r="B46" s="1">
        <v>0.8359</v>
      </c>
      <c r="C46" s="1">
        <f t="shared" si="0"/>
        <v>0.8250460026149317</v>
      </c>
      <c r="D46" s="12">
        <f t="shared" si="1"/>
        <v>0.9329560898937477</v>
      </c>
      <c r="E46" s="1">
        <f t="shared" si="2"/>
        <v>66.18507752557177</v>
      </c>
    </row>
    <row r="47" spans="1:5" ht="15.75">
      <c r="A47" s="1">
        <v>68.05</v>
      </c>
      <c r="B47" s="1">
        <v>0.9047</v>
      </c>
      <c r="C47" s="1">
        <f t="shared" si="0"/>
        <v>0.8934239248051205</v>
      </c>
      <c r="D47" s="12">
        <f t="shared" si="1"/>
        <v>0.9293313321562656</v>
      </c>
      <c r="E47" s="1">
        <f t="shared" si="2"/>
        <v>67.79914125946058</v>
      </c>
    </row>
    <row r="48" spans="1:5" ht="15.75">
      <c r="A48" s="1">
        <v>71.05</v>
      </c>
      <c r="B48" s="1">
        <v>0.7795</v>
      </c>
      <c r="C48" s="1">
        <f t="shared" si="0"/>
        <v>0.7705965178883083</v>
      </c>
      <c r="D48" s="12">
        <f t="shared" si="1"/>
        <v>0.9220818166813015</v>
      </c>
      <c r="E48" s="1">
        <f t="shared" si="2"/>
        <v>71.05264864430134</v>
      </c>
    </row>
    <row r="49" spans="1:5" ht="15.75">
      <c r="A49" s="1">
        <v>72.55</v>
      </c>
      <c r="B49" s="1">
        <v>0.7468</v>
      </c>
      <c r="C49" s="1">
        <f t="shared" si="0"/>
        <v>0.7386590420292427</v>
      </c>
      <c r="D49" s="12">
        <f t="shared" si="1"/>
        <v>0.9184570589438195</v>
      </c>
      <c r="E49" s="1">
        <f t="shared" si="2"/>
        <v>72.68582243875716</v>
      </c>
    </row>
    <row r="50" spans="1:5" ht="15.75">
      <c r="A50" s="1">
        <v>76.05</v>
      </c>
      <c r="B50" s="1">
        <v>0.9335</v>
      </c>
      <c r="C50" s="1">
        <f t="shared" si="0"/>
        <v>0.9244584539795954</v>
      </c>
      <c r="D50" s="12">
        <f t="shared" si="1"/>
        <v>0.9099992908896948</v>
      </c>
      <c r="E50" s="1">
        <f t="shared" si="2"/>
        <v>76.53197928199832</v>
      </c>
    </row>
    <row r="51" spans="1:5" ht="15.75">
      <c r="A51" s="1">
        <v>77.55</v>
      </c>
      <c r="B51" s="1">
        <v>0.894</v>
      </c>
      <c r="C51" s="1">
        <f t="shared" si="0"/>
        <v>0.8858067396395358</v>
      </c>
      <c r="D51" s="12">
        <f t="shared" si="1"/>
        <v>0.9063745331522126</v>
      </c>
      <c r="E51" s="1">
        <f t="shared" si="2"/>
        <v>78.18692428004815</v>
      </c>
    </row>
    <row r="52" spans="1:5" ht="15.75">
      <c r="A52" s="1">
        <v>80.55</v>
      </c>
      <c r="B52" s="1">
        <v>0.7602</v>
      </c>
      <c r="C52" s="1">
        <f t="shared" si="0"/>
        <v>0.754024986647796</v>
      </c>
      <c r="D52" s="12">
        <f t="shared" si="1"/>
        <v>0.8991250176772486</v>
      </c>
      <c r="E52" s="1">
        <f t="shared" si="2"/>
        <v>81.52350144230978</v>
      </c>
    </row>
    <row r="53" spans="1:5" ht="15.75">
      <c r="A53" s="1">
        <v>82.05</v>
      </c>
      <c r="B53" s="1">
        <v>0.882</v>
      </c>
      <c r="C53" s="1">
        <f t="shared" si="0"/>
        <v>0.8752950716570783</v>
      </c>
      <c r="D53" s="12">
        <f t="shared" si="1"/>
        <v>0.8955002599397666</v>
      </c>
      <c r="E53" s="1">
        <f t="shared" si="2"/>
        <v>83.19854283213684</v>
      </c>
    </row>
    <row r="54" spans="1:5" ht="15.75">
      <c r="A54" s="1">
        <v>85.55</v>
      </c>
      <c r="B54" s="1">
        <v>1.0955</v>
      </c>
      <c r="C54" s="1">
        <f t="shared" si="0"/>
        <v>1.0885036126411698</v>
      </c>
      <c r="D54" s="12">
        <f t="shared" si="1"/>
        <v>0.8870424918856418</v>
      </c>
      <c r="E54" s="1">
        <f t="shared" si="2"/>
        <v>87.14423881853747</v>
      </c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50"/>
  <sheetViews>
    <sheetView workbookViewId="0" topLeftCell="A1">
      <selection activeCell="A1" sqref="A1"/>
    </sheetView>
  </sheetViews>
  <sheetFormatPr defaultColWidth="11.00390625" defaultRowHeight="12.75"/>
  <cols>
    <col min="1" max="3" width="11.00390625" style="1" customWidth="1"/>
    <col min="4" max="4" width="11.00390625" style="12" customWidth="1"/>
    <col min="5" max="5" width="11.00390625" style="2" customWidth="1"/>
    <col min="6" max="6" width="13.375" style="2" bestFit="1" customWidth="1"/>
    <col min="7" max="16384" width="11.00390625" style="2" customWidth="1"/>
  </cols>
  <sheetData>
    <row r="1" spans="1:9" ht="15.75">
      <c r="A1" s="1" t="s">
        <v>0</v>
      </c>
      <c r="B1" s="1" t="s">
        <v>1</v>
      </c>
      <c r="C1" s="1" t="s">
        <v>2</v>
      </c>
      <c r="G1" s="1" t="s">
        <v>3</v>
      </c>
      <c r="H1" s="3"/>
      <c r="I1" s="2" t="s">
        <v>4</v>
      </c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B3" s="1">
        <v>-0.543</v>
      </c>
      <c r="C3" s="1">
        <v>0</v>
      </c>
      <c r="F3" s="4">
        <f>1000*1/SLOPE(C3:C12,B3:B12)</f>
        <v>82.2568272166427</v>
      </c>
      <c r="G3" s="1">
        <f>INTERCEPT(B4:B12,A4:A12)</f>
        <v>-2.1511578947368375</v>
      </c>
    </row>
    <row r="4" spans="1:9" ht="15.75">
      <c r="A4" s="1">
        <v>33.9</v>
      </c>
      <c r="B4" s="1">
        <v>0.349</v>
      </c>
      <c r="C4" s="1">
        <f>LN($G$17+$G$19*A4)/$G$19-LN($G$17)/$G$19</f>
        <v>22.425500705021676</v>
      </c>
      <c r="E4" s="5">
        <f>1000*1/SLOPE(C3:C4,B3:B4)</f>
        <v>39.776146438516626</v>
      </c>
      <c r="F4" s="5" t="s">
        <v>7</v>
      </c>
      <c r="I4" s="6">
        <f>SLOPE(E4:E9,A4:A9)*1000</f>
        <v>1408.706281508305</v>
      </c>
    </row>
    <row r="5" spans="1:9" ht="15.75">
      <c r="A5" s="1">
        <v>62.4</v>
      </c>
      <c r="B5" s="1">
        <v>1.894</v>
      </c>
      <c r="C5" s="1">
        <f>LN($G$17+$G$19*A5)/$G$19-LN($G$17)/$G$19</f>
        <v>41.916419400701244</v>
      </c>
      <c r="E5" s="5">
        <f>1000*1/SLOPE(C4:C5,B4:B5)</f>
        <v>79.26768481890342</v>
      </c>
      <c r="F5" s="7">
        <f>CORREL(C3:C12,B3:B12)</f>
        <v>0.9728402185703132</v>
      </c>
      <c r="I5" s="6"/>
    </row>
    <row r="6" spans="1:5" ht="15.75">
      <c r="A6" s="1">
        <v>90.9</v>
      </c>
      <c r="B6" s="1">
        <v>4.309</v>
      </c>
      <c r="C6" s="1">
        <f>LN($G$17+$G$19*A6)/$G$19-LN($G$17)/$G$19</f>
        <v>62.02928388749473</v>
      </c>
      <c r="E6" s="5">
        <f>1000*1/SLOPE(C5:C6,B5:B6)</f>
        <v>120.07240448449015</v>
      </c>
    </row>
    <row r="7" ht="15.75">
      <c r="F7" s="8"/>
    </row>
    <row r="8" ht="15.75">
      <c r="F8" s="4" t="s">
        <v>8</v>
      </c>
    </row>
    <row r="9" ht="15.75">
      <c r="F9" s="4">
        <f>1000*SLOPE(B3:B12,A3:A12)</f>
        <v>52.91377876351537</v>
      </c>
    </row>
    <row r="10" ht="15.75">
      <c r="F10" s="5" t="s">
        <v>9</v>
      </c>
    </row>
    <row r="11" ht="15.75">
      <c r="F11" s="5"/>
    </row>
    <row r="12" ht="15.75">
      <c r="F12" s="7">
        <f>CORREL(B3:B12,A3:A12)</f>
        <v>0.9692774052792036</v>
      </c>
    </row>
    <row r="13" spans="1:9" ht="15.75">
      <c r="A13" s="10"/>
      <c r="B13" s="10"/>
      <c r="C13" s="10"/>
      <c r="D13" s="15"/>
      <c r="E13" s="10"/>
      <c r="F13" s="9"/>
      <c r="G13" s="9"/>
      <c r="H13" s="9"/>
      <c r="I13" s="9"/>
    </row>
    <row r="14" spans="1:7" ht="15.75">
      <c r="A14" s="17"/>
      <c r="C14" s="17" t="s">
        <v>10</v>
      </c>
      <c r="D14" s="11" t="s">
        <v>11</v>
      </c>
      <c r="E14" s="1" t="s">
        <v>12</v>
      </c>
      <c r="G14" s="2" t="s">
        <v>13</v>
      </c>
    </row>
    <row r="15" spans="1:5" ht="15.75">
      <c r="A15" s="16">
        <v>0</v>
      </c>
      <c r="C15" s="17"/>
      <c r="D15" s="12">
        <f>G$17+G$19*A15</f>
        <v>1.5387207133241612</v>
      </c>
      <c r="E15" s="1">
        <v>0</v>
      </c>
    </row>
    <row r="16" spans="1:7" ht="15.75">
      <c r="A16" s="1">
        <v>0.75</v>
      </c>
      <c r="B16" s="1">
        <v>1.1683</v>
      </c>
      <c r="C16" s="1">
        <f aca="true" t="shared" si="0" ref="C16:C31">B16*(1+($I$27+$I$28*A16)/(1282900)+($I$29+A16*$I$30-$I$31)/400)</f>
        <v>1.124180118122418</v>
      </c>
      <c r="D16" s="12">
        <f aca="true" t="shared" si="1" ref="D16:D31">G$17+G$19*A16</f>
        <v>1.5375309191053441</v>
      </c>
      <c r="E16" s="1">
        <f>E15+(A16-A15)/D16</f>
        <v>0.48779506849618914</v>
      </c>
      <c r="G16" s="2" t="s">
        <v>14</v>
      </c>
    </row>
    <row r="17" spans="1:7" ht="15.75">
      <c r="A17" s="1">
        <v>2.25</v>
      </c>
      <c r="B17" s="1">
        <v>1.139</v>
      </c>
      <c r="C17" s="1">
        <f t="shared" si="0"/>
        <v>1.0962150134798785</v>
      </c>
      <c r="D17" s="12">
        <f t="shared" si="1"/>
        <v>1.53515133066771</v>
      </c>
      <c r="E17" s="1">
        <f aca="true" t="shared" si="2" ref="E17:E32">E16+(A17-A16)/D17</f>
        <v>1.4648974362136302</v>
      </c>
      <c r="G17" s="1">
        <f>INTERCEPT(C15:C1000,A15:A1000)</f>
        <v>1.5387207133241612</v>
      </c>
    </row>
    <row r="18" spans="1:7" ht="15.75">
      <c r="A18" s="1">
        <v>2.25</v>
      </c>
      <c r="B18" s="1">
        <v>1.2998</v>
      </c>
      <c r="C18" s="1">
        <f t="shared" si="0"/>
        <v>1.2509747800888025</v>
      </c>
      <c r="D18" s="12">
        <f t="shared" si="1"/>
        <v>1.53515133066771</v>
      </c>
      <c r="E18" s="1">
        <f t="shared" si="2"/>
        <v>1.4648974362136302</v>
      </c>
      <c r="G18" s="2" t="s">
        <v>15</v>
      </c>
    </row>
    <row r="19" spans="1:7" ht="15.75">
      <c r="A19" s="1">
        <v>3.75</v>
      </c>
      <c r="B19" s="1">
        <v>1.6684</v>
      </c>
      <c r="C19" s="1">
        <f t="shared" si="0"/>
        <v>1.6060633885862738</v>
      </c>
      <c r="D19" s="12">
        <f t="shared" si="1"/>
        <v>1.532771742230076</v>
      </c>
      <c r="E19" s="1">
        <f t="shared" si="2"/>
        <v>2.443516730054215</v>
      </c>
      <c r="G19" s="13">
        <f>SLOPE(C15:C1000,A15:A1000)</f>
        <v>-0.0015863922917560658</v>
      </c>
    </row>
    <row r="20" spans="1:5" ht="15.75">
      <c r="A20" s="1">
        <v>3.75</v>
      </c>
      <c r="B20" s="1">
        <v>1.5162</v>
      </c>
      <c r="C20" s="1">
        <f t="shared" si="0"/>
        <v>1.459550053808744</v>
      </c>
      <c r="D20" s="12">
        <f t="shared" si="1"/>
        <v>1.532771742230076</v>
      </c>
      <c r="E20" s="1">
        <f t="shared" si="2"/>
        <v>2.443516730054215</v>
      </c>
    </row>
    <row r="21" spans="1:5" ht="15.75">
      <c r="A21" s="1">
        <v>4.85</v>
      </c>
      <c r="B21" s="1">
        <v>1.3337</v>
      </c>
      <c r="C21" s="1">
        <f t="shared" si="0"/>
        <v>1.2840649501875614</v>
      </c>
      <c r="D21" s="12">
        <f t="shared" si="1"/>
        <v>1.5310267107091442</v>
      </c>
      <c r="E21" s="1">
        <f t="shared" si="2"/>
        <v>3.1619888457304333</v>
      </c>
    </row>
    <row r="22" spans="1:5" ht="15.75">
      <c r="A22" s="1">
        <v>17.15</v>
      </c>
      <c r="B22" s="1">
        <v>1.437</v>
      </c>
      <c r="C22" s="1">
        <f t="shared" si="0"/>
        <v>1.385883472169106</v>
      </c>
      <c r="D22" s="12">
        <f t="shared" si="1"/>
        <v>1.5115140855205447</v>
      </c>
      <c r="E22" s="1">
        <f t="shared" si="2"/>
        <v>11.299524656892952</v>
      </c>
    </row>
    <row r="23" spans="1:5" ht="15.75">
      <c r="A23" s="1">
        <v>18.65</v>
      </c>
      <c r="B23" s="1">
        <v>1.5234</v>
      </c>
      <c r="C23" s="1">
        <f t="shared" si="0"/>
        <v>1.4695155669414421</v>
      </c>
      <c r="D23" s="12">
        <f t="shared" si="1"/>
        <v>1.5091344970829106</v>
      </c>
      <c r="E23" s="1">
        <f t="shared" si="2"/>
        <v>12.293471851725112</v>
      </c>
    </row>
    <row r="24" spans="1:5" ht="15.75">
      <c r="A24" s="1">
        <v>21.65</v>
      </c>
      <c r="B24" s="1">
        <v>1.4838</v>
      </c>
      <c r="C24" s="1">
        <f t="shared" si="0"/>
        <v>1.431911361701139</v>
      </c>
      <c r="D24" s="12">
        <f t="shared" si="1"/>
        <v>1.5043753202076424</v>
      </c>
      <c r="E24" s="1">
        <f t="shared" si="2"/>
        <v>14.287655058337357</v>
      </c>
    </row>
    <row r="25" spans="1:7" ht="15.75">
      <c r="A25" s="1">
        <v>23.15</v>
      </c>
      <c r="B25" s="1">
        <v>1.4539</v>
      </c>
      <c r="C25" s="1">
        <f t="shared" si="0"/>
        <v>1.4033485201939033</v>
      </c>
      <c r="D25" s="12">
        <f t="shared" si="1"/>
        <v>1.5019957317700083</v>
      </c>
      <c r="E25" s="1">
        <f t="shared" si="2"/>
        <v>15.286326338336497</v>
      </c>
      <c r="G25" s="14" t="s">
        <v>16</v>
      </c>
    </row>
    <row r="26" spans="1:5" ht="15.75">
      <c r="A26" s="1">
        <v>26.65</v>
      </c>
      <c r="B26" s="1">
        <v>1.7313</v>
      </c>
      <c r="C26" s="1">
        <f t="shared" si="0"/>
        <v>1.6719135272976893</v>
      </c>
      <c r="D26" s="12">
        <f t="shared" si="1"/>
        <v>1.496443358748862</v>
      </c>
      <c r="E26" s="1">
        <f t="shared" si="2"/>
        <v>17.625205374109868</v>
      </c>
    </row>
    <row r="27" spans="1:9" ht="15.75">
      <c r="A27" s="1">
        <v>28.15</v>
      </c>
      <c r="B27" s="1">
        <v>1.1337</v>
      </c>
      <c r="C27" s="1">
        <f t="shared" si="0"/>
        <v>1.095039544640863</v>
      </c>
      <c r="D27" s="12">
        <f t="shared" si="1"/>
        <v>1.4940637703112278</v>
      </c>
      <c r="E27" s="1">
        <f t="shared" si="2"/>
        <v>18.62917858449535</v>
      </c>
      <c r="G27" s="2" t="s">
        <v>17</v>
      </c>
      <c r="I27" s="1">
        <v>1274</v>
      </c>
    </row>
    <row r="28" spans="1:9" ht="15.75">
      <c r="A28" s="1">
        <v>31.15</v>
      </c>
      <c r="B28" s="1">
        <v>1.8118</v>
      </c>
      <c r="C28" s="1">
        <f t="shared" si="0"/>
        <v>1.7507422109647295</v>
      </c>
      <c r="D28" s="12">
        <f t="shared" si="1"/>
        <v>1.4893045934359597</v>
      </c>
      <c r="E28" s="1">
        <f t="shared" si="2"/>
        <v>20.643541538334585</v>
      </c>
      <c r="G28" s="2" t="s">
        <v>18</v>
      </c>
      <c r="I28" s="1">
        <v>1.8</v>
      </c>
    </row>
    <row r="29" spans="1:9" ht="15.75">
      <c r="A29" s="1">
        <v>32.65</v>
      </c>
      <c r="B29" s="1">
        <v>1.5212</v>
      </c>
      <c r="C29" s="1">
        <f t="shared" si="0"/>
        <v>1.4702404998398257</v>
      </c>
      <c r="D29" s="12">
        <f t="shared" si="1"/>
        <v>1.4869250049983256</v>
      </c>
      <c r="E29" s="1">
        <f t="shared" si="2"/>
        <v>21.652334850006472</v>
      </c>
      <c r="G29" s="2" t="s">
        <v>19</v>
      </c>
      <c r="I29" s="1">
        <f>B3</f>
        <v>-0.543</v>
      </c>
    </row>
    <row r="30" spans="1:9" ht="15.75">
      <c r="A30" s="1">
        <v>36.15</v>
      </c>
      <c r="B30" s="1">
        <v>1.7765</v>
      </c>
      <c r="C30" s="1">
        <f t="shared" si="0"/>
        <v>1.7178193028580802</v>
      </c>
      <c r="D30" s="12">
        <f t="shared" si="1"/>
        <v>1.4813726319771794</v>
      </c>
      <c r="E30" s="1">
        <f t="shared" si="2"/>
        <v>24.015008443704886</v>
      </c>
      <c r="G30" s="2" t="s">
        <v>20</v>
      </c>
      <c r="I30" s="1">
        <f>F9/1000</f>
        <v>0.05291377876351537</v>
      </c>
    </row>
    <row r="31" spans="1:9" ht="15.75">
      <c r="A31" s="1">
        <v>37.65</v>
      </c>
      <c r="B31" s="1">
        <v>1.2768</v>
      </c>
      <c r="C31" s="1">
        <f t="shared" si="0"/>
        <v>1.2348812485171103</v>
      </c>
      <c r="D31" s="12">
        <f t="shared" si="1"/>
        <v>1.4789930435395453</v>
      </c>
      <c r="E31" s="1">
        <f t="shared" si="2"/>
        <v>25.029211996961756</v>
      </c>
      <c r="G31" s="2" t="s">
        <v>21</v>
      </c>
      <c r="I31" s="1">
        <v>15</v>
      </c>
    </row>
    <row r="32" spans="1:5" ht="15.75">
      <c r="A32" s="1">
        <v>40.65</v>
      </c>
      <c r="B32" s="1">
        <v>1.7027</v>
      </c>
      <c r="C32" s="1">
        <f aca="true" t="shared" si="3" ref="C32:C47">B32*(1+($I$27+$I$28*A32)/(1282900)+($I$29+A32*$I$30-$I$31)/400)</f>
        <v>1.6474813712365242</v>
      </c>
      <c r="D32" s="12">
        <f aca="true" t="shared" si="4" ref="D32:D47">G$17+G$19*A32</f>
        <v>1.4742338666642771</v>
      </c>
      <c r="E32" s="1">
        <f t="shared" si="2"/>
        <v>27.064167283118657</v>
      </c>
    </row>
    <row r="33" spans="1:5" ht="15.75">
      <c r="A33" s="1">
        <v>42.15</v>
      </c>
      <c r="B33" s="1">
        <v>1.6435</v>
      </c>
      <c r="C33" s="1">
        <f t="shared" si="3"/>
        <v>1.5905308027464817</v>
      </c>
      <c r="D33" s="12">
        <f t="shared" si="4"/>
        <v>1.471854278226643</v>
      </c>
      <c r="E33" s="1">
        <f aca="true" t="shared" si="5" ref="E33:E48">E32+(A33-A32)/D33</f>
        <v>28.083289911078314</v>
      </c>
    </row>
    <row r="34" spans="1:5" ht="15.75">
      <c r="A34" s="1">
        <v>45.65</v>
      </c>
      <c r="B34" s="1">
        <v>1.6044</v>
      </c>
      <c r="C34" s="1">
        <f t="shared" si="3"/>
        <v>1.5534416854186375</v>
      </c>
      <c r="D34" s="12">
        <f t="shared" si="4"/>
        <v>1.4663019052054969</v>
      </c>
      <c r="E34" s="1">
        <f t="shared" si="5"/>
        <v>30.47024718609426</v>
      </c>
    </row>
    <row r="35" spans="1:5" ht="15.75">
      <c r="A35" s="1">
        <v>47.15</v>
      </c>
      <c r="B35" s="1">
        <v>1.7002</v>
      </c>
      <c r="C35" s="1">
        <f t="shared" si="3"/>
        <v>1.6465398672045282</v>
      </c>
      <c r="D35" s="12">
        <f t="shared" si="4"/>
        <v>1.4639223167678628</v>
      </c>
      <c r="E35" s="1">
        <f t="shared" si="5"/>
        <v>31.494891720041792</v>
      </c>
    </row>
    <row r="36" spans="1:5" ht="15.75">
      <c r="A36" s="1">
        <v>50.15</v>
      </c>
      <c r="B36" s="1">
        <v>1.6605</v>
      </c>
      <c r="C36" s="1">
        <f t="shared" si="3"/>
        <v>1.60875880609175</v>
      </c>
      <c r="D36" s="12">
        <f t="shared" si="4"/>
        <v>1.4591631398925944</v>
      </c>
      <c r="E36" s="1">
        <f t="shared" si="5"/>
        <v>33.55086470755902</v>
      </c>
    </row>
    <row r="37" spans="1:5" ht="15.75">
      <c r="A37" s="1">
        <v>51.65</v>
      </c>
      <c r="B37" s="1">
        <v>1.3865</v>
      </c>
      <c r="C37" s="1">
        <f t="shared" si="3"/>
        <v>1.3435746850024755</v>
      </c>
      <c r="D37" s="12">
        <f t="shared" si="4"/>
        <v>1.4567835514549603</v>
      </c>
      <c r="E37" s="1">
        <f t="shared" si="5"/>
        <v>34.58053036962795</v>
      </c>
    </row>
    <row r="38" spans="1:5" ht="15.75">
      <c r="A38" s="1">
        <v>55.15</v>
      </c>
      <c r="B38" s="1">
        <v>1.3755</v>
      </c>
      <c r="C38" s="1">
        <f t="shared" si="3"/>
        <v>1.3335588443844586</v>
      </c>
      <c r="D38" s="12">
        <f t="shared" si="4"/>
        <v>1.451231178433814</v>
      </c>
      <c r="E38" s="1">
        <f t="shared" si="5"/>
        <v>36.99227568768075</v>
      </c>
    </row>
    <row r="39" spans="1:5" ht="15.75">
      <c r="A39" s="1">
        <v>56.65</v>
      </c>
      <c r="B39" s="1">
        <v>1.7079</v>
      </c>
      <c r="C39" s="1">
        <f t="shared" si="3"/>
        <v>1.6561659336235195</v>
      </c>
      <c r="D39" s="12">
        <f t="shared" si="4"/>
        <v>1.44885158999618</v>
      </c>
      <c r="E39" s="1">
        <f t="shared" si="5"/>
        <v>38.027578413202804</v>
      </c>
    </row>
    <row r="40" spans="1:5" ht="15.75">
      <c r="A40" s="1">
        <v>56.65</v>
      </c>
      <c r="B40" s="1">
        <v>1.6249</v>
      </c>
      <c r="C40" s="1">
        <f t="shared" si="3"/>
        <v>1.5756800899027208</v>
      </c>
      <c r="D40" s="12">
        <f t="shared" si="4"/>
        <v>1.44885158999618</v>
      </c>
      <c r="E40" s="1">
        <f t="shared" si="5"/>
        <v>38.027578413202804</v>
      </c>
    </row>
    <row r="41" spans="1:5" ht="15.75">
      <c r="A41" s="1">
        <v>59.65</v>
      </c>
      <c r="B41" s="1">
        <v>1.8455</v>
      </c>
      <c r="C41" s="1">
        <f t="shared" si="3"/>
        <v>1.7903380475309827</v>
      </c>
      <c r="D41" s="12">
        <f t="shared" si="4"/>
        <v>1.4440924131209119</v>
      </c>
      <c r="E41" s="1">
        <f t="shared" si="5"/>
        <v>40.10500778873461</v>
      </c>
    </row>
    <row r="42" spans="1:5" ht="15.75">
      <c r="A42" s="1">
        <v>61.15</v>
      </c>
      <c r="B42" s="1">
        <v>1.4306</v>
      </c>
      <c r="C42" s="1">
        <f t="shared" si="3"/>
        <v>1.3881262790143285</v>
      </c>
      <c r="D42" s="12">
        <f t="shared" si="4"/>
        <v>1.4417128246832778</v>
      </c>
      <c r="E42" s="1">
        <f t="shared" si="5"/>
        <v>41.14543690493501</v>
      </c>
    </row>
    <row r="43" spans="1:5" ht="15.75">
      <c r="A43" s="1">
        <v>64.65</v>
      </c>
      <c r="B43" s="1">
        <v>1.6989</v>
      </c>
      <c r="C43" s="1">
        <f t="shared" si="3"/>
        <v>1.6492555267747657</v>
      </c>
      <c r="D43" s="12">
        <f t="shared" si="4"/>
        <v>1.4361604516621316</v>
      </c>
      <c r="E43" s="1">
        <f t="shared" si="5"/>
        <v>43.58249050570037</v>
      </c>
    </row>
    <row r="44" spans="1:5" ht="15.75">
      <c r="A44" s="1">
        <v>66.15</v>
      </c>
      <c r="B44" s="1">
        <v>1.369</v>
      </c>
      <c r="C44" s="1">
        <f t="shared" si="3"/>
        <v>1.3292702399292662</v>
      </c>
      <c r="D44" s="12">
        <f t="shared" si="4"/>
        <v>1.4337808632244975</v>
      </c>
      <c r="E44" s="1">
        <f t="shared" si="5"/>
        <v>44.62867548310799</v>
      </c>
    </row>
    <row r="45" spans="1:5" ht="15.75">
      <c r="A45" s="1">
        <v>68.42</v>
      </c>
      <c r="B45" s="1">
        <v>3.1385</v>
      </c>
      <c r="C45" s="1">
        <f t="shared" si="3"/>
        <v>3.0483700088051373</v>
      </c>
      <c r="D45" s="12">
        <f t="shared" si="4"/>
        <v>1.430179752722211</v>
      </c>
      <c r="E45" s="1">
        <f t="shared" si="5"/>
        <v>46.21588855592577</v>
      </c>
    </row>
    <row r="46" spans="1:5" ht="15.75">
      <c r="A46" s="1">
        <v>69.92</v>
      </c>
      <c r="B46" s="1">
        <v>1.4069</v>
      </c>
      <c r="C46" s="1">
        <f t="shared" si="3"/>
        <v>1.3667794240565903</v>
      </c>
      <c r="D46" s="12">
        <f t="shared" si="4"/>
        <v>1.427800164284577</v>
      </c>
      <c r="E46" s="1">
        <f t="shared" si="5"/>
        <v>47.26645574139153</v>
      </c>
    </row>
    <row r="47" spans="1:5" ht="15.75">
      <c r="A47" s="1">
        <v>74.15</v>
      </c>
      <c r="B47" s="1">
        <v>1.3627</v>
      </c>
      <c r="C47" s="1">
        <f t="shared" si="3"/>
        <v>1.3246104801272667</v>
      </c>
      <c r="D47" s="12">
        <f t="shared" si="4"/>
        <v>1.4210897248904488</v>
      </c>
      <c r="E47" s="1">
        <f t="shared" si="5"/>
        <v>50.24304471104726</v>
      </c>
    </row>
    <row r="48" spans="1:5" ht="15.75">
      <c r="A48" s="1">
        <v>74.15</v>
      </c>
      <c r="B48" s="1">
        <v>1.3913</v>
      </c>
      <c r="C48" s="1">
        <f aca="true" t="shared" si="6" ref="C48:C63">B48*(1+($I$27+$I$28*A48)/(1282900)+($I$29+A48*$I$30-$I$31)/400)</f>
        <v>1.3524110670001217</v>
      </c>
      <c r="D48" s="12">
        <f aca="true" t="shared" si="7" ref="D48:D63">G$17+G$19*A48</f>
        <v>1.4210897248904488</v>
      </c>
      <c r="E48" s="1">
        <f t="shared" si="5"/>
        <v>50.24304471104726</v>
      </c>
    </row>
    <row r="49" spans="1:5" ht="15.75">
      <c r="A49" s="1">
        <v>75.65</v>
      </c>
      <c r="B49" s="1">
        <v>1.3957</v>
      </c>
      <c r="C49" s="1">
        <f t="shared" si="6"/>
        <v>1.3569679618686437</v>
      </c>
      <c r="D49" s="12">
        <f t="shared" si="7"/>
        <v>1.4187101364528147</v>
      </c>
      <c r="E49" s="1">
        <f aca="true" t="shared" si="8" ref="E49:E64">E48+(A49-A48)/D49</f>
        <v>51.30034314112011</v>
      </c>
    </row>
    <row r="50" spans="1:5" ht="15.75">
      <c r="A50" s="1">
        <v>77.04</v>
      </c>
      <c r="B50" s="1">
        <v>1.3875</v>
      </c>
      <c r="C50" s="1">
        <f t="shared" si="6"/>
        <v>1.3492533529668451</v>
      </c>
      <c r="D50" s="12">
        <f t="shared" si="7"/>
        <v>1.4165050511672739</v>
      </c>
      <c r="E50" s="1">
        <f t="shared" si="8"/>
        <v>52.281631558591386</v>
      </c>
    </row>
    <row r="51" spans="1:5" ht="15.75">
      <c r="A51" s="1">
        <v>78.54</v>
      </c>
      <c r="B51" s="1">
        <v>1.4655</v>
      </c>
      <c r="C51" s="1">
        <f t="shared" si="6"/>
        <v>1.425397149774294</v>
      </c>
      <c r="D51" s="12">
        <f t="shared" si="7"/>
        <v>1.4141254627296398</v>
      </c>
      <c r="E51" s="1">
        <f t="shared" si="8"/>
        <v>53.34235780922024</v>
      </c>
    </row>
    <row r="52" spans="1:5" ht="15.75">
      <c r="A52" s="1">
        <v>83.65</v>
      </c>
      <c r="B52" s="1">
        <v>1.6034</v>
      </c>
      <c r="C52" s="1">
        <f t="shared" si="6"/>
        <v>1.560618920547181</v>
      </c>
      <c r="D52" s="12">
        <f t="shared" si="7"/>
        <v>1.4060189981187663</v>
      </c>
      <c r="E52" s="1">
        <f t="shared" si="8"/>
        <v>56.97673259849201</v>
      </c>
    </row>
    <row r="53" spans="1:5" ht="15.75">
      <c r="A53" s="1">
        <v>85.15</v>
      </c>
      <c r="B53" s="1">
        <v>1.4436</v>
      </c>
      <c r="C53" s="1">
        <f t="shared" si="6"/>
        <v>1.405372107446783</v>
      </c>
      <c r="D53" s="12">
        <f t="shared" si="7"/>
        <v>1.4036394096811322</v>
      </c>
      <c r="E53" s="1">
        <f t="shared" si="8"/>
        <v>58.045383129144156</v>
      </c>
    </row>
    <row r="54" spans="1:5" ht="15.75">
      <c r="A54" s="1">
        <v>88.15</v>
      </c>
      <c r="B54" s="1">
        <v>1.5713</v>
      </c>
      <c r="C54" s="1">
        <f t="shared" si="6"/>
        <v>1.5303206803306715</v>
      </c>
      <c r="D54" s="12">
        <f t="shared" si="7"/>
        <v>1.398880232805864</v>
      </c>
      <c r="E54" s="1">
        <f t="shared" si="8"/>
        <v>60.18995557333591</v>
      </c>
    </row>
    <row r="55" spans="1:5" ht="15.75">
      <c r="A55" s="1">
        <v>89.65</v>
      </c>
      <c r="B55" s="1">
        <v>1.7538</v>
      </c>
      <c r="C55" s="1">
        <f t="shared" si="6"/>
        <v>1.7084127934937188</v>
      </c>
      <c r="D55" s="12">
        <f t="shared" si="7"/>
        <v>1.39650064436823</v>
      </c>
      <c r="E55" s="1">
        <f t="shared" si="8"/>
        <v>61.26406893379096</v>
      </c>
    </row>
    <row r="56" spans="1:5" ht="15.75">
      <c r="A56" s="1">
        <v>91.65</v>
      </c>
      <c r="B56" s="1">
        <v>1.1939</v>
      </c>
      <c r="C56" s="1">
        <f t="shared" si="6"/>
        <v>1.1633218614049317</v>
      </c>
      <c r="D56" s="12">
        <f t="shared" si="7"/>
        <v>1.3933278597847178</v>
      </c>
      <c r="E56" s="1">
        <f t="shared" si="8"/>
        <v>62.699481271206665</v>
      </c>
    </row>
    <row r="57" spans="1:5" ht="15.75">
      <c r="A57" s="1">
        <v>93.15</v>
      </c>
      <c r="B57" s="1">
        <v>1.3604</v>
      </c>
      <c r="C57" s="1">
        <f t="shared" si="6"/>
        <v>1.3258302700877462</v>
      </c>
      <c r="D57" s="12">
        <f t="shared" si="7"/>
        <v>1.3909482713470835</v>
      </c>
      <c r="E57" s="1">
        <f t="shared" si="8"/>
        <v>63.77788226634023</v>
      </c>
    </row>
    <row r="58" spans="1:5" ht="15.75">
      <c r="A58" s="1">
        <v>123.75</v>
      </c>
      <c r="B58" s="1">
        <v>1.1036</v>
      </c>
      <c r="C58" s="1">
        <f t="shared" si="6"/>
        <v>1.0800705780645075</v>
      </c>
      <c r="D58" s="12">
        <f t="shared" si="7"/>
        <v>1.342404667219348</v>
      </c>
      <c r="E58" s="1">
        <f t="shared" si="8"/>
        <v>86.57279705413274</v>
      </c>
    </row>
    <row r="59" spans="1:5" ht="15.75">
      <c r="A59" s="1">
        <v>125.25</v>
      </c>
      <c r="B59" s="1">
        <v>0.9276</v>
      </c>
      <c r="C59" s="1">
        <f t="shared" si="6"/>
        <v>0.9080090177171786</v>
      </c>
      <c r="D59" s="12">
        <f t="shared" si="7"/>
        <v>1.3400250787817138</v>
      </c>
      <c r="E59" s="1">
        <f t="shared" si="8"/>
        <v>87.6921790894031</v>
      </c>
    </row>
    <row r="60" spans="1:5" ht="15.75">
      <c r="A60" s="1">
        <v>130.2</v>
      </c>
      <c r="B60" s="1">
        <v>1.445</v>
      </c>
      <c r="C60" s="1">
        <f t="shared" si="6"/>
        <v>1.415437723909494</v>
      </c>
      <c r="D60" s="12">
        <f t="shared" si="7"/>
        <v>1.3321724369375214</v>
      </c>
      <c r="E60" s="1">
        <f t="shared" si="8"/>
        <v>91.40791427709348</v>
      </c>
    </row>
    <row r="61" spans="1:5" ht="15.75">
      <c r="A61" s="1">
        <v>131.7</v>
      </c>
      <c r="B61" s="1">
        <v>1.5635</v>
      </c>
      <c r="C61" s="1">
        <f t="shared" si="6"/>
        <v>1.531826943338614</v>
      </c>
      <c r="D61" s="12">
        <f t="shared" si="7"/>
        <v>1.3297928484998873</v>
      </c>
      <c r="E61" s="1">
        <f t="shared" si="8"/>
        <v>92.53590951461646</v>
      </c>
    </row>
    <row r="62" spans="1:5" ht="15.75">
      <c r="A62" s="1">
        <v>133.45</v>
      </c>
      <c r="B62" s="1">
        <v>1.2022</v>
      </c>
      <c r="C62" s="1">
        <f t="shared" si="6"/>
        <v>1.1781273418118507</v>
      </c>
      <c r="D62" s="12">
        <f t="shared" si="7"/>
        <v>1.3270166619893142</v>
      </c>
      <c r="E62" s="1">
        <f t="shared" si="8"/>
        <v>93.85465708586142</v>
      </c>
    </row>
    <row r="63" spans="1:5" ht="15.75">
      <c r="A63" s="1">
        <v>139.95</v>
      </c>
      <c r="B63" s="1">
        <v>1.487</v>
      </c>
      <c r="C63" s="1">
        <f t="shared" si="6"/>
        <v>1.4585167094211675</v>
      </c>
      <c r="D63" s="12">
        <f t="shared" si="7"/>
        <v>1.3167051120928999</v>
      </c>
      <c r="E63" s="1">
        <f t="shared" si="8"/>
        <v>98.7912218035819</v>
      </c>
    </row>
    <row r="64" spans="1:5" ht="15.75">
      <c r="A64" s="1">
        <v>141.45</v>
      </c>
      <c r="B64" s="1">
        <v>1.223</v>
      </c>
      <c r="C64" s="1">
        <f aca="true" t="shared" si="9" ref="C64:C79">B64*(1+($I$27+$I$28*A64)/(1282900)+($I$29+A64*$I$30-$I$31)/400)</f>
        <v>1.1998188446558022</v>
      </c>
      <c r="D64" s="12">
        <f aca="true" t="shared" si="10" ref="D64:D79">G$17+G$19*A64</f>
        <v>1.3143255236552656</v>
      </c>
      <c r="E64" s="1">
        <f t="shared" si="8"/>
        <v>99.93249158264574</v>
      </c>
    </row>
    <row r="65" spans="1:5" ht="15.75">
      <c r="A65" s="1">
        <v>142.95</v>
      </c>
      <c r="B65" s="1">
        <v>1.0273</v>
      </c>
      <c r="C65" s="1">
        <f t="shared" si="9"/>
        <v>1.008034214378612</v>
      </c>
      <c r="D65" s="12">
        <f t="shared" si="10"/>
        <v>1.3119459352176315</v>
      </c>
      <c r="E65" s="1">
        <f aca="true" t="shared" si="11" ref="E65:E80">E64+(A65-A64)/D65</f>
        <v>101.07583138021992</v>
      </c>
    </row>
    <row r="66" spans="1:5" ht="15.75">
      <c r="A66" s="1">
        <v>144.45</v>
      </c>
      <c r="B66" s="1">
        <v>1.1702</v>
      </c>
      <c r="C66" s="1">
        <f t="shared" si="9"/>
        <v>1.148488957101872</v>
      </c>
      <c r="D66" s="12">
        <f t="shared" si="10"/>
        <v>1.3095663467799974</v>
      </c>
      <c r="E66" s="1">
        <f t="shared" si="11"/>
        <v>102.22124871908805</v>
      </c>
    </row>
    <row r="67" spans="1:5" ht="15.75">
      <c r="A67" s="1">
        <v>150.95</v>
      </c>
      <c r="B67" s="1">
        <v>1.2568</v>
      </c>
      <c r="C67" s="1">
        <f t="shared" si="9"/>
        <v>1.2345743635230422</v>
      </c>
      <c r="D67" s="12">
        <f t="shared" si="10"/>
        <v>1.299254796883583</v>
      </c>
      <c r="E67" s="1">
        <f t="shared" si="11"/>
        <v>107.22411652884409</v>
      </c>
    </row>
    <row r="68" spans="1:5" ht="15.75">
      <c r="A68" s="1">
        <v>152.45</v>
      </c>
      <c r="B68" s="1">
        <v>1.786</v>
      </c>
      <c r="C68" s="1">
        <f t="shared" si="9"/>
        <v>1.7547739773556363</v>
      </c>
      <c r="D68" s="12">
        <f t="shared" si="10"/>
        <v>1.296875208445949</v>
      </c>
      <c r="E68" s="1">
        <f t="shared" si="11"/>
        <v>108.38074284896433</v>
      </c>
    </row>
    <row r="69" spans="1:5" ht="15.75">
      <c r="A69" s="1">
        <v>155.45</v>
      </c>
      <c r="B69" s="1">
        <v>1.1543</v>
      </c>
      <c r="C69" s="1">
        <f t="shared" si="9"/>
        <v>1.1345814247043349</v>
      </c>
      <c r="D69" s="12">
        <f t="shared" si="10"/>
        <v>1.2921160315706808</v>
      </c>
      <c r="E69" s="1">
        <f t="shared" si="11"/>
        <v>110.70251575998783</v>
      </c>
    </row>
    <row r="70" spans="1:5" ht="15.75">
      <c r="A70" s="1">
        <v>156.95</v>
      </c>
      <c r="B70" s="1">
        <v>1.4849</v>
      </c>
      <c r="C70" s="1">
        <f t="shared" si="9"/>
        <v>1.459831648771638</v>
      </c>
      <c r="D70" s="12">
        <f t="shared" si="10"/>
        <v>1.2897364431330467</v>
      </c>
      <c r="E70" s="1">
        <f t="shared" si="11"/>
        <v>111.86554407324242</v>
      </c>
    </row>
    <row r="71" spans="1:5" ht="15.75">
      <c r="A71" s="1">
        <v>160.45</v>
      </c>
      <c r="B71" s="1">
        <v>1.2559</v>
      </c>
      <c r="C71" s="1">
        <f t="shared" si="9"/>
        <v>1.2352853118614777</v>
      </c>
      <c r="D71" s="12">
        <f t="shared" si="10"/>
        <v>1.2841840701119005</v>
      </c>
      <c r="E71" s="1">
        <f t="shared" si="11"/>
        <v>114.59101005702075</v>
      </c>
    </row>
    <row r="72" spans="1:5" ht="15.75">
      <c r="A72" s="1">
        <v>161.95</v>
      </c>
      <c r="B72" s="1">
        <v>1.6372</v>
      </c>
      <c r="C72" s="1">
        <f t="shared" si="9"/>
        <v>1.610654858560462</v>
      </c>
      <c r="D72" s="12">
        <f t="shared" si="10"/>
        <v>1.2818044816742664</v>
      </c>
      <c r="E72" s="1">
        <f t="shared" si="11"/>
        <v>115.76123533041091</v>
      </c>
    </row>
    <row r="73" spans="1:5" ht="15.75">
      <c r="A73" s="1">
        <v>164.95</v>
      </c>
      <c r="B73" s="1">
        <v>1.2182</v>
      </c>
      <c r="C73" s="1">
        <f t="shared" si="9"/>
        <v>1.1989369916393002</v>
      </c>
      <c r="D73" s="12">
        <f t="shared" si="10"/>
        <v>1.2770453047989982</v>
      </c>
      <c r="E73" s="1">
        <f t="shared" si="11"/>
        <v>118.11040805648909</v>
      </c>
    </row>
    <row r="74" spans="1:5" ht="15.75">
      <c r="A74" s="1">
        <v>166.45</v>
      </c>
      <c r="B74" s="1">
        <v>1.3387</v>
      </c>
      <c r="C74" s="1">
        <f t="shared" si="9"/>
        <v>1.3178000147632194</v>
      </c>
      <c r="D74" s="12">
        <f t="shared" si="10"/>
        <v>1.2746657163613642</v>
      </c>
      <c r="E74" s="1">
        <f t="shared" si="11"/>
        <v>119.28718717649389</v>
      </c>
    </row>
    <row r="75" spans="1:5" ht="15.75">
      <c r="A75" s="1">
        <v>170.05</v>
      </c>
      <c r="B75" s="1">
        <v>1.3499</v>
      </c>
      <c r="C75" s="1">
        <f t="shared" si="9"/>
        <v>1.3294748318932945</v>
      </c>
      <c r="D75" s="12">
        <f t="shared" si="10"/>
        <v>1.2689547041110423</v>
      </c>
      <c r="E75" s="1">
        <f t="shared" si="11"/>
        <v>122.12416787276072</v>
      </c>
    </row>
    <row r="76" spans="1:5" ht="15.75">
      <c r="A76" s="1">
        <v>171.55</v>
      </c>
      <c r="B76" s="1">
        <v>1.5202</v>
      </c>
      <c r="C76" s="1">
        <f t="shared" si="9"/>
        <v>1.4975028915353015</v>
      </c>
      <c r="D76" s="12">
        <f t="shared" si="10"/>
        <v>1.2665751156734082</v>
      </c>
      <c r="E76" s="1">
        <f t="shared" si="11"/>
        <v>123.3084639965658</v>
      </c>
    </row>
    <row r="77" spans="1:5" ht="15.75">
      <c r="A77" s="1">
        <v>173.05</v>
      </c>
      <c r="B77" s="1">
        <v>1.1695</v>
      </c>
      <c r="C77" s="1">
        <f t="shared" si="9"/>
        <v>1.152273484393007</v>
      </c>
      <c r="D77" s="12">
        <f t="shared" si="10"/>
        <v>1.2641955272357739</v>
      </c>
      <c r="E77" s="1">
        <f t="shared" si="11"/>
        <v>124.49498931459144</v>
      </c>
    </row>
    <row r="78" spans="1:5" ht="15.75">
      <c r="A78" s="1">
        <v>173.05</v>
      </c>
      <c r="B78" s="1">
        <v>1.2239</v>
      </c>
      <c r="C78" s="1">
        <f t="shared" si="9"/>
        <v>1.2058721825982053</v>
      </c>
      <c r="D78" s="12">
        <f t="shared" si="10"/>
        <v>1.2641955272357739</v>
      </c>
      <c r="E78" s="1">
        <f t="shared" si="11"/>
        <v>124.49498931459144</v>
      </c>
    </row>
    <row r="79" spans="1:5" ht="15.75">
      <c r="A79" s="1">
        <v>174.55</v>
      </c>
      <c r="B79" s="1">
        <v>1.4332</v>
      </c>
      <c r="C79" s="1">
        <f t="shared" si="9"/>
        <v>1.4123766342883148</v>
      </c>
      <c r="D79" s="12">
        <f t="shared" si="10"/>
        <v>1.2618159387981398</v>
      </c>
      <c r="E79" s="1">
        <f t="shared" si="11"/>
        <v>125.68375223466417</v>
      </c>
    </row>
    <row r="80" spans="1:5" ht="15.75">
      <c r="A80" s="1">
        <v>179.65</v>
      </c>
      <c r="B80" s="1">
        <v>1.3502</v>
      </c>
      <c r="C80" s="1">
        <f aca="true" t="shared" si="12" ref="C80:C95">B80*(1+($I$27+$I$28*A80)/(1282900)+($I$29+A80*$I$30-$I$31)/400)</f>
        <v>1.3315031395451025</v>
      </c>
      <c r="D80" s="12">
        <f aca="true" t="shared" si="13" ref="D80:D95">G$17+G$19*A80</f>
        <v>1.253725338110184</v>
      </c>
      <c r="E80" s="1">
        <f t="shared" si="11"/>
        <v>129.7516288620023</v>
      </c>
    </row>
    <row r="81" spans="1:5" ht="15.75">
      <c r="A81" s="1">
        <v>179.65</v>
      </c>
      <c r="B81" s="1">
        <v>1.3481</v>
      </c>
      <c r="C81" s="1">
        <f t="shared" si="12"/>
        <v>1.3294322192421513</v>
      </c>
      <c r="D81" s="12">
        <f t="shared" si="13"/>
        <v>1.253725338110184</v>
      </c>
      <c r="E81" s="1">
        <f aca="true" t="shared" si="14" ref="E81:E96">E80+(A81-A80)/D81</f>
        <v>129.7516288620023</v>
      </c>
    </row>
    <row r="82" spans="1:5" ht="15.75">
      <c r="A82" s="1">
        <v>181.15</v>
      </c>
      <c r="B82" s="1">
        <v>1.3634</v>
      </c>
      <c r="C82" s="1">
        <f t="shared" si="12"/>
        <v>1.3447937572211552</v>
      </c>
      <c r="D82" s="12">
        <f t="shared" si="13"/>
        <v>1.25134574967255</v>
      </c>
      <c r="E82" s="1">
        <f t="shared" si="14"/>
        <v>130.95033833170123</v>
      </c>
    </row>
    <row r="83" spans="1:5" ht="15.75">
      <c r="A83" s="1">
        <v>184.15</v>
      </c>
      <c r="B83" s="1">
        <v>1.1958</v>
      </c>
      <c r="C83" s="1">
        <f t="shared" si="12"/>
        <v>1.1799605755554452</v>
      </c>
      <c r="D83" s="12">
        <f t="shared" si="13"/>
        <v>1.2465865727972816</v>
      </c>
      <c r="E83" s="1">
        <f t="shared" si="14"/>
        <v>133.35691005761686</v>
      </c>
    </row>
    <row r="84" spans="1:5" ht="15.75">
      <c r="A84" s="1">
        <v>185.65</v>
      </c>
      <c r="B84" s="1">
        <v>1.1931</v>
      </c>
      <c r="C84" s="1">
        <f t="shared" si="12"/>
        <v>1.177535593300745</v>
      </c>
      <c r="D84" s="12">
        <f t="shared" si="13"/>
        <v>1.2442069843596475</v>
      </c>
      <c r="E84" s="1">
        <f t="shared" si="14"/>
        <v>134.5624972459672</v>
      </c>
    </row>
    <row r="85" spans="1:5" ht="15.75">
      <c r="A85" s="1">
        <v>189.35</v>
      </c>
      <c r="B85" s="1">
        <v>1.0333</v>
      </c>
      <c r="C85" s="1">
        <f t="shared" si="12"/>
        <v>1.0203313556350615</v>
      </c>
      <c r="D85" s="12">
        <f t="shared" si="13"/>
        <v>1.2383373328801501</v>
      </c>
      <c r="E85" s="1">
        <f t="shared" si="14"/>
        <v>137.55037454059294</v>
      </c>
    </row>
    <row r="86" spans="1:5" ht="15.75">
      <c r="A86" s="1">
        <v>190.85</v>
      </c>
      <c r="B86" s="1">
        <v>1.0584</v>
      </c>
      <c r="C86" s="1">
        <f t="shared" si="12"/>
        <v>1.045328575221677</v>
      </c>
      <c r="D86" s="12">
        <f t="shared" si="13"/>
        <v>1.235957744442516</v>
      </c>
      <c r="E86" s="1">
        <f t="shared" si="14"/>
        <v>138.76400826451655</v>
      </c>
    </row>
    <row r="87" spans="1:5" ht="15.75">
      <c r="A87" s="1">
        <v>193.85</v>
      </c>
      <c r="B87" s="1">
        <v>1.1122</v>
      </c>
      <c r="C87" s="1">
        <f t="shared" si="12"/>
        <v>1.0989101976019395</v>
      </c>
      <c r="D87" s="12">
        <f t="shared" si="13"/>
        <v>1.2311985675672479</v>
      </c>
      <c r="E87" s="1">
        <f t="shared" si="14"/>
        <v>141.20065827291265</v>
      </c>
    </row>
    <row r="88" spans="1:5" ht="15.75">
      <c r="A88" s="1">
        <v>195.35</v>
      </c>
      <c r="B88" s="1">
        <v>1.0117</v>
      </c>
      <c r="C88" s="1">
        <f t="shared" si="12"/>
        <v>0.9998139608538562</v>
      </c>
      <c r="D88" s="12">
        <f t="shared" si="13"/>
        <v>1.2288189791296138</v>
      </c>
      <c r="E88" s="1">
        <f t="shared" si="14"/>
        <v>142.42134254413253</v>
      </c>
    </row>
    <row r="89" spans="1:5" ht="15.75">
      <c r="A89" s="1">
        <v>198.95</v>
      </c>
      <c r="B89" s="1">
        <v>1.2132</v>
      </c>
      <c r="C89" s="1">
        <f t="shared" si="12"/>
        <v>1.1995305047414044</v>
      </c>
      <c r="D89" s="12">
        <f t="shared" si="13"/>
        <v>1.223107966879292</v>
      </c>
      <c r="E89" s="1">
        <f t="shared" si="14"/>
        <v>145.3646640639696</v>
      </c>
    </row>
    <row r="90" spans="1:5" ht="15.75">
      <c r="A90" s="1">
        <v>200.45</v>
      </c>
      <c r="B90" s="1">
        <v>1.2128</v>
      </c>
      <c r="C90" s="1">
        <f t="shared" si="12"/>
        <v>1.1993782159965622</v>
      </c>
      <c r="D90" s="12">
        <f t="shared" si="13"/>
        <v>1.2207283784416578</v>
      </c>
      <c r="E90" s="1">
        <f t="shared" si="14"/>
        <v>146.59343864354875</v>
      </c>
    </row>
    <row r="91" spans="1:5" ht="15.75">
      <c r="A91" s="1">
        <v>201.95</v>
      </c>
      <c r="B91" s="1">
        <v>1.2216</v>
      </c>
      <c r="C91" s="1">
        <f t="shared" si="12"/>
        <v>1.2083257973898833</v>
      </c>
      <c r="D91" s="12">
        <f t="shared" si="13"/>
        <v>1.2183487900040237</v>
      </c>
      <c r="E91" s="1">
        <f t="shared" si="14"/>
        <v>147.824613174444</v>
      </c>
    </row>
    <row r="92" spans="1:5" ht="15.75">
      <c r="A92" s="1">
        <v>203.45</v>
      </c>
      <c r="B92" s="1">
        <v>1.1686</v>
      </c>
      <c r="C92" s="1">
        <f t="shared" si="12"/>
        <v>1.156136049126317</v>
      </c>
      <c r="D92" s="12">
        <f t="shared" si="13"/>
        <v>1.2159692015663897</v>
      </c>
      <c r="E92" s="1">
        <f t="shared" si="14"/>
        <v>149.05819704981496</v>
      </c>
    </row>
    <row r="93" spans="1:5" ht="15.75">
      <c r="A93" s="1">
        <v>208.55</v>
      </c>
      <c r="B93" s="1">
        <v>1.1846</v>
      </c>
      <c r="C93" s="1">
        <f t="shared" si="12"/>
        <v>1.1727730655295918</v>
      </c>
      <c r="D93" s="12">
        <f t="shared" si="13"/>
        <v>1.2078786008784337</v>
      </c>
      <c r="E93" s="1">
        <f t="shared" si="14"/>
        <v>153.2804756764013</v>
      </c>
    </row>
    <row r="94" spans="1:5" ht="15.75">
      <c r="A94" s="1">
        <v>210.05</v>
      </c>
      <c r="B94" s="1">
        <v>1.0748</v>
      </c>
      <c r="C94" s="1">
        <f t="shared" si="12"/>
        <v>1.0642848293715335</v>
      </c>
      <c r="D94" s="12">
        <f t="shared" si="13"/>
        <v>1.2054990124407996</v>
      </c>
      <c r="E94" s="1">
        <f t="shared" si="14"/>
        <v>154.52477366795495</v>
      </c>
    </row>
    <row r="95" spans="1:5" ht="15.75">
      <c r="A95" s="1">
        <v>213.05</v>
      </c>
      <c r="B95" s="1">
        <v>0.9932</v>
      </c>
      <c r="C95" s="1">
        <f t="shared" si="12"/>
        <v>0.98388148803802</v>
      </c>
      <c r="D95" s="12">
        <f t="shared" si="13"/>
        <v>1.2007398355655314</v>
      </c>
      <c r="E95" s="1">
        <f t="shared" si="14"/>
        <v>157.02323329354655</v>
      </c>
    </row>
    <row r="96" spans="1:5" ht="15.75">
      <c r="A96" s="1">
        <v>214.55</v>
      </c>
      <c r="B96" s="1">
        <v>1.0529</v>
      </c>
      <c r="C96" s="1">
        <f aca="true" t="shared" si="15" ref="C96:C111">B96*(1+($I$27+$I$28*A96)/(1282900)+($I$29+A96*$I$30-$I$31)/400)</f>
        <v>1.0432325034123124</v>
      </c>
      <c r="D96" s="12">
        <f aca="true" t="shared" si="16" ref="D96:D111">G$17+G$19*A96</f>
        <v>1.1983602471278973</v>
      </c>
      <c r="E96" s="1">
        <f t="shared" si="14"/>
        <v>158.27494370666736</v>
      </c>
    </row>
    <row r="97" spans="1:5" ht="15.75">
      <c r="A97" s="1">
        <v>218.25</v>
      </c>
      <c r="B97" s="1">
        <v>1.1707</v>
      </c>
      <c r="C97" s="1">
        <f t="shared" si="15"/>
        <v>1.1605299691971074</v>
      </c>
      <c r="D97" s="12">
        <f t="shared" si="16"/>
        <v>1.1924905956483998</v>
      </c>
      <c r="E97" s="1">
        <f aca="true" t="shared" si="17" ref="E97:E112">E96+(A97-A96)/D97</f>
        <v>161.37769354260058</v>
      </c>
    </row>
    <row r="98" spans="1:5" ht="15.75">
      <c r="A98" s="1">
        <v>219.75</v>
      </c>
      <c r="B98" s="1">
        <v>0.9755</v>
      </c>
      <c r="C98" s="1">
        <f t="shared" si="15"/>
        <v>0.9672213165197961</v>
      </c>
      <c r="D98" s="12">
        <f t="shared" si="16"/>
        <v>1.1901110072107657</v>
      </c>
      <c r="E98" s="1">
        <f t="shared" si="17"/>
        <v>162.63808017116855</v>
      </c>
    </row>
    <row r="99" spans="1:5" ht="15.75">
      <c r="A99" s="1">
        <v>222.75</v>
      </c>
      <c r="B99" s="1">
        <v>1.2543</v>
      </c>
      <c r="C99" s="1">
        <f t="shared" si="15"/>
        <v>1.2441583037210495</v>
      </c>
      <c r="D99" s="12">
        <f t="shared" si="16"/>
        <v>1.1853518303354975</v>
      </c>
      <c r="E99" s="1">
        <f t="shared" si="17"/>
        <v>165.1689743101272</v>
      </c>
    </row>
    <row r="100" spans="1:5" ht="15.75">
      <c r="A100" s="1">
        <v>224.25</v>
      </c>
      <c r="B100" s="1">
        <v>1.1197</v>
      </c>
      <c r="C100" s="1">
        <f t="shared" si="15"/>
        <v>1.1108711526470016</v>
      </c>
      <c r="D100" s="12">
        <f t="shared" si="16"/>
        <v>1.1829722418978634</v>
      </c>
      <c r="E100" s="1">
        <f t="shared" si="17"/>
        <v>166.43696686893273</v>
      </c>
    </row>
    <row r="101" spans="1:5" ht="15.75">
      <c r="A101" s="1">
        <v>227.85</v>
      </c>
      <c r="B101" s="1">
        <v>1.179</v>
      </c>
      <c r="C101" s="1">
        <f t="shared" si="15"/>
        <v>1.1702709947680197</v>
      </c>
      <c r="D101" s="12">
        <f t="shared" si="16"/>
        <v>1.1772612296475415</v>
      </c>
      <c r="E101" s="1">
        <f t="shared" si="17"/>
        <v>169.49491179172423</v>
      </c>
    </row>
    <row r="102" spans="1:5" ht="15.75">
      <c r="A102" s="1">
        <v>229.35</v>
      </c>
      <c r="B102" s="1">
        <v>1.0579</v>
      </c>
      <c r="C102" s="1">
        <f t="shared" si="15"/>
        <v>1.0502797292858006</v>
      </c>
      <c r="D102" s="12">
        <f t="shared" si="16"/>
        <v>1.1748816412099075</v>
      </c>
      <c r="E102" s="1">
        <f t="shared" si="17"/>
        <v>170.77163614197903</v>
      </c>
    </row>
    <row r="103" spans="1:5" ht="15.75">
      <c r="A103" s="1">
        <v>230.85</v>
      </c>
      <c r="B103" s="1">
        <v>0.8637</v>
      </c>
      <c r="C103" s="1">
        <f t="shared" si="15"/>
        <v>0.8576517905874061</v>
      </c>
      <c r="D103" s="12">
        <f t="shared" si="16"/>
        <v>1.1725020527722734</v>
      </c>
      <c r="E103" s="1">
        <f t="shared" si="17"/>
        <v>172.0509515994261</v>
      </c>
    </row>
    <row r="104" spans="1:5" ht="15.75">
      <c r="A104" s="1">
        <v>232.35</v>
      </c>
      <c r="B104" s="1">
        <v>1.0917</v>
      </c>
      <c r="C104" s="1">
        <f t="shared" si="15"/>
        <v>1.0842741009426269</v>
      </c>
      <c r="D104" s="12">
        <f t="shared" si="16"/>
        <v>1.1701224643346393</v>
      </c>
      <c r="E104" s="1">
        <f t="shared" si="17"/>
        <v>173.33286870273795</v>
      </c>
    </row>
    <row r="105" spans="1:5" ht="15.75">
      <c r="A105" s="1">
        <v>237.45</v>
      </c>
      <c r="B105" s="1">
        <v>1.0363</v>
      </c>
      <c r="C105" s="1">
        <f t="shared" si="15"/>
        <v>1.0299574955541078</v>
      </c>
      <c r="D105" s="12">
        <f t="shared" si="16"/>
        <v>1.1620318636466833</v>
      </c>
      <c r="E105" s="1">
        <f t="shared" si="17"/>
        <v>177.72173286348067</v>
      </c>
    </row>
    <row r="106" spans="1:5" ht="15.75">
      <c r="A106" s="1">
        <v>238.95</v>
      </c>
      <c r="B106" s="1">
        <v>0.9437</v>
      </c>
      <c r="C106" s="1">
        <f t="shared" si="15"/>
        <v>0.9381134800561778</v>
      </c>
      <c r="D106" s="12">
        <f t="shared" si="16"/>
        <v>1.1596522752090492</v>
      </c>
      <c r="E106" s="1">
        <f t="shared" si="17"/>
        <v>179.01522405223344</v>
      </c>
    </row>
    <row r="107" spans="1:5" ht="15.75">
      <c r="A107" s="1">
        <v>241.95</v>
      </c>
      <c r="B107" s="1">
        <v>1.1808</v>
      </c>
      <c r="C107" s="1">
        <f t="shared" si="15"/>
        <v>1.1742834689634216</v>
      </c>
      <c r="D107" s="12">
        <f t="shared" si="16"/>
        <v>1.154893098333781</v>
      </c>
      <c r="E107" s="1">
        <f t="shared" si="17"/>
        <v>181.61286707592822</v>
      </c>
    </row>
    <row r="108" spans="1:5" ht="15.75">
      <c r="A108" s="1">
        <v>243.45</v>
      </c>
      <c r="B108" s="1">
        <v>1.2349</v>
      </c>
      <c r="C108" s="1">
        <f t="shared" si="15"/>
        <v>1.2283325410732007</v>
      </c>
      <c r="D108" s="12">
        <f t="shared" si="16"/>
        <v>1.152513509896147</v>
      </c>
      <c r="E108" s="1">
        <f t="shared" si="17"/>
        <v>182.914370257557</v>
      </c>
    </row>
    <row r="109" spans="1:5" ht="15.75">
      <c r="A109" s="1">
        <v>247.15</v>
      </c>
      <c r="B109" s="1">
        <v>1.2174</v>
      </c>
      <c r="C109" s="1">
        <f t="shared" si="15"/>
        <v>1.2115277891506788</v>
      </c>
      <c r="D109" s="12">
        <f t="shared" si="16"/>
        <v>1.1466438584166494</v>
      </c>
      <c r="E109" s="1">
        <f t="shared" si="17"/>
        <v>186.14117862777684</v>
      </c>
    </row>
    <row r="110" spans="1:5" ht="15.75">
      <c r="A110" s="1">
        <v>248.65</v>
      </c>
      <c r="B110" s="1">
        <v>1.2908</v>
      </c>
      <c r="C110" s="1">
        <f t="shared" si="15"/>
        <v>1.2848325850822535</v>
      </c>
      <c r="D110" s="12">
        <f t="shared" si="16"/>
        <v>1.1442642699790153</v>
      </c>
      <c r="E110" s="1">
        <f t="shared" si="17"/>
        <v>187.45206461745082</v>
      </c>
    </row>
    <row r="111" spans="1:5" ht="15.75">
      <c r="A111" s="1">
        <v>250.15</v>
      </c>
      <c r="B111" s="1">
        <v>1.1408</v>
      </c>
      <c r="C111" s="1">
        <f t="shared" si="15"/>
        <v>1.1357548065688725</v>
      </c>
      <c r="D111" s="12">
        <f t="shared" si="16"/>
        <v>1.1418846815413812</v>
      </c>
      <c r="E111" s="1">
        <f t="shared" si="17"/>
        <v>188.76568237960103</v>
      </c>
    </row>
    <row r="112" spans="1:5" ht="15.75">
      <c r="A112" s="1">
        <v>251.65</v>
      </c>
      <c r="B112" s="1">
        <v>1.0904</v>
      </c>
      <c r="C112" s="1">
        <f aca="true" t="shared" si="18" ref="C112:C127">B112*(1+($I$27+$I$28*A112)/(1282900)+($I$29+A112*$I$30-$I$31)/400)</f>
        <v>1.0857963601133818</v>
      </c>
      <c r="D112" s="12">
        <f aca="true" t="shared" si="19" ref="D112:D127">G$17+G$19*A112</f>
        <v>1.1395050931037471</v>
      </c>
      <c r="E112" s="1">
        <f t="shared" si="17"/>
        <v>190.0820433235564</v>
      </c>
    </row>
    <row r="113" spans="1:5" ht="15.75">
      <c r="A113" s="1">
        <v>256.85</v>
      </c>
      <c r="B113" s="1">
        <v>1.1982</v>
      </c>
      <c r="C113" s="1">
        <f t="shared" si="18"/>
        <v>1.1939741901694627</v>
      </c>
      <c r="D113" s="12">
        <f t="shared" si="19"/>
        <v>1.1312558531866157</v>
      </c>
      <c r="E113" s="1">
        <f aca="true" t="shared" si="20" ref="E113:E128">E112+(A113-A112)/D113</f>
        <v>194.67870462290105</v>
      </c>
    </row>
    <row r="114" spans="1:5" ht="15.75">
      <c r="A114" s="1">
        <v>258.35</v>
      </c>
      <c r="B114" s="1">
        <v>1.1614</v>
      </c>
      <c r="C114" s="1">
        <f t="shared" si="18"/>
        <v>1.1575368733754432</v>
      </c>
      <c r="D114" s="12">
        <f t="shared" si="19"/>
        <v>1.1288762647489816</v>
      </c>
      <c r="E114" s="1">
        <f t="shared" si="20"/>
        <v>196.00745963958443</v>
      </c>
    </row>
    <row r="115" spans="1:5" ht="15.75">
      <c r="A115" s="1">
        <v>259.85</v>
      </c>
      <c r="B115" s="1">
        <v>1.2286</v>
      </c>
      <c r="C115" s="1">
        <f t="shared" si="18"/>
        <v>1.2247597209525392</v>
      </c>
      <c r="D115" s="12">
        <f t="shared" si="19"/>
        <v>1.1264966763113473</v>
      </c>
      <c r="E115" s="1">
        <f t="shared" si="20"/>
        <v>197.33902149106868</v>
      </c>
    </row>
    <row r="116" spans="1:5" ht="15.75">
      <c r="A116" s="1">
        <v>261.35</v>
      </c>
      <c r="B116" s="1">
        <v>1.1967</v>
      </c>
      <c r="C116" s="1">
        <f t="shared" si="18"/>
        <v>1.1931994077050125</v>
      </c>
      <c r="D116" s="12">
        <f t="shared" si="19"/>
        <v>1.1241170878737132</v>
      </c>
      <c r="E116" s="1">
        <f t="shared" si="20"/>
        <v>198.6734020606562</v>
      </c>
    </row>
    <row r="117" spans="1:5" ht="15.75">
      <c r="A117" s="1">
        <v>266.45</v>
      </c>
      <c r="B117" s="1">
        <v>1.2712</v>
      </c>
      <c r="C117" s="1">
        <f t="shared" si="18"/>
        <v>1.2683481921876019</v>
      </c>
      <c r="D117" s="12">
        <f t="shared" si="19"/>
        <v>1.1160264871857575</v>
      </c>
      <c r="E117" s="1">
        <f t="shared" si="20"/>
        <v>203.2431860743497</v>
      </c>
    </row>
    <row r="118" spans="1:5" ht="15.75">
      <c r="A118" s="1">
        <v>267.95</v>
      </c>
      <c r="B118" s="1">
        <v>1.3159</v>
      </c>
      <c r="C118" s="1">
        <f t="shared" si="18"/>
        <v>1.3132117913948924</v>
      </c>
      <c r="D118" s="12">
        <f t="shared" si="19"/>
        <v>1.1136468987481234</v>
      </c>
      <c r="E118" s="1">
        <f t="shared" si="20"/>
        <v>204.59011210780446</v>
      </c>
    </row>
    <row r="119" spans="1:5" ht="15.75">
      <c r="A119" s="1">
        <v>270.95</v>
      </c>
      <c r="B119" s="1">
        <v>1.126</v>
      </c>
      <c r="C119" s="1">
        <f t="shared" si="18"/>
        <v>1.1241513282626792</v>
      </c>
      <c r="D119" s="12">
        <f t="shared" si="19"/>
        <v>1.1088877218728552</v>
      </c>
      <c r="E119" s="1">
        <f t="shared" si="20"/>
        <v>207.2955257766772</v>
      </c>
    </row>
    <row r="120" spans="1:5" ht="15.75">
      <c r="A120" s="1">
        <v>272.45</v>
      </c>
      <c r="B120" s="1">
        <v>1.2563</v>
      </c>
      <c r="C120" s="1">
        <f t="shared" si="18"/>
        <v>1.2544893285947734</v>
      </c>
      <c r="D120" s="12">
        <f t="shared" si="19"/>
        <v>1.1065081334352211</v>
      </c>
      <c r="E120" s="1">
        <f t="shared" si="20"/>
        <v>208.65114165935776</v>
      </c>
    </row>
    <row r="121" spans="1:5" ht="15.75">
      <c r="A121" s="1">
        <v>276.15</v>
      </c>
      <c r="B121" s="1">
        <v>1.0882</v>
      </c>
      <c r="C121" s="1">
        <f t="shared" si="18"/>
        <v>1.0871698780057097</v>
      </c>
      <c r="D121" s="12">
        <f t="shared" si="19"/>
        <v>1.1006384819557236</v>
      </c>
      <c r="E121" s="1">
        <f t="shared" si="20"/>
        <v>212.01282677273437</v>
      </c>
    </row>
    <row r="122" spans="1:5" ht="15.75">
      <c r="A122" s="1">
        <v>277.65</v>
      </c>
      <c r="B122" s="1">
        <v>1.1165</v>
      </c>
      <c r="C122" s="1">
        <f t="shared" si="18"/>
        <v>1.1156669815676763</v>
      </c>
      <c r="D122" s="12">
        <f t="shared" si="19"/>
        <v>1.0982588935180895</v>
      </c>
      <c r="E122" s="1">
        <f t="shared" si="20"/>
        <v>213.37862495461388</v>
      </c>
    </row>
    <row r="123" spans="1:5" ht="15.75">
      <c r="A123" s="1">
        <v>280.65</v>
      </c>
      <c r="B123" s="1">
        <v>1.3252</v>
      </c>
      <c r="C123" s="1">
        <f t="shared" si="18"/>
        <v>1.3247427590090735</v>
      </c>
      <c r="D123" s="12">
        <f t="shared" si="19"/>
        <v>1.0934997166428213</v>
      </c>
      <c r="E123" s="1">
        <f t="shared" si="20"/>
        <v>216.12210989049512</v>
      </c>
    </row>
    <row r="124" spans="1:5" ht="15.75">
      <c r="A124" s="1">
        <v>282.15</v>
      </c>
      <c r="B124" s="1">
        <v>1.2589</v>
      </c>
      <c r="C124" s="1">
        <f t="shared" si="18"/>
        <v>1.2587180836847962</v>
      </c>
      <c r="D124" s="12">
        <f t="shared" si="19"/>
        <v>1.0911201282051872</v>
      </c>
      <c r="E124" s="1">
        <f t="shared" si="20"/>
        <v>217.49684394701683</v>
      </c>
    </row>
    <row r="125" spans="1:5" ht="15.75">
      <c r="A125" s="1">
        <v>285.75</v>
      </c>
      <c r="B125" s="1">
        <v>1.2899</v>
      </c>
      <c r="C125" s="1">
        <f t="shared" si="18"/>
        <v>1.2903344007615796</v>
      </c>
      <c r="D125" s="12">
        <f t="shared" si="19"/>
        <v>1.0854091159548653</v>
      </c>
      <c r="E125" s="1">
        <f t="shared" si="20"/>
        <v>220.81356567625437</v>
      </c>
    </row>
    <row r="126" spans="1:5" ht="15.75">
      <c r="A126" s="1">
        <v>287.25</v>
      </c>
      <c r="B126" s="1">
        <v>1.12</v>
      </c>
      <c r="C126" s="1">
        <f t="shared" si="18"/>
        <v>1.120601778418978</v>
      </c>
      <c r="D126" s="12">
        <f t="shared" si="19"/>
        <v>1.0830295275172312</v>
      </c>
      <c r="E126" s="1">
        <f t="shared" si="20"/>
        <v>222.19856946598358</v>
      </c>
    </row>
    <row r="127" spans="1:5" ht="15.75">
      <c r="A127" s="1">
        <v>290.25</v>
      </c>
      <c r="B127" s="1">
        <v>1.31</v>
      </c>
      <c r="C127" s="1">
        <f t="shared" si="18"/>
        <v>1.311229257775378</v>
      </c>
      <c r="D127" s="12">
        <f t="shared" si="19"/>
        <v>1.078270350641963</v>
      </c>
      <c r="E127" s="1">
        <f t="shared" si="20"/>
        <v>224.98080306650306</v>
      </c>
    </row>
    <row r="128" spans="1:5" ht="15.75">
      <c r="A128" s="1">
        <v>291.75</v>
      </c>
      <c r="B128" s="1">
        <v>1.4858</v>
      </c>
      <c r="C128" s="1">
        <f aca="true" t="shared" si="21" ref="C128:C143">B128*(1+($I$27+$I$28*A128)/(1282900)+($I$29+A128*$I$30-$I$31)/400)</f>
        <v>1.487492171663639</v>
      </c>
      <c r="D128" s="12">
        <f aca="true" t="shared" si="22" ref="D128:D143">G$17+G$19*A128</f>
        <v>1.075890762204329</v>
      </c>
      <c r="E128" s="1">
        <f t="shared" si="20"/>
        <v>226.3749966525942</v>
      </c>
    </row>
    <row r="129" spans="1:5" ht="15.75">
      <c r="A129" s="1">
        <v>295.45</v>
      </c>
      <c r="B129" s="1">
        <v>1.0523</v>
      </c>
      <c r="C129" s="1">
        <f t="shared" si="21"/>
        <v>1.0540189739399817</v>
      </c>
      <c r="D129" s="12">
        <f t="shared" si="22"/>
        <v>1.0700211107248316</v>
      </c>
      <c r="E129" s="1">
        <f aca="true" t="shared" si="23" ref="E129:E144">E128+(A129-A128)/D129</f>
        <v>229.83287235515263</v>
      </c>
    </row>
    <row r="130" spans="1:5" ht="15.75">
      <c r="A130" s="1">
        <v>296.95</v>
      </c>
      <c r="B130" s="1">
        <v>0.9787</v>
      </c>
      <c r="C130" s="1">
        <f t="shared" si="21"/>
        <v>0.9804950053710223</v>
      </c>
      <c r="D130" s="12">
        <f t="shared" si="22"/>
        <v>1.0676415222871976</v>
      </c>
      <c r="E130" s="1">
        <f t="shared" si="23"/>
        <v>231.23783831862187</v>
      </c>
    </row>
    <row r="131" spans="1:5" ht="15.75">
      <c r="A131" s="1">
        <v>299.95</v>
      </c>
      <c r="B131" s="1">
        <v>1.1186</v>
      </c>
      <c r="C131" s="1">
        <f t="shared" si="21"/>
        <v>1.121100220488991</v>
      </c>
      <c r="D131" s="12">
        <f t="shared" si="22"/>
        <v>1.0628823454119294</v>
      </c>
      <c r="E131" s="1">
        <f t="shared" si="23"/>
        <v>234.06035203610892</v>
      </c>
    </row>
    <row r="132" spans="1:5" ht="15.75">
      <c r="A132" s="1">
        <v>299.95</v>
      </c>
      <c r="B132" s="1">
        <v>1.1044</v>
      </c>
      <c r="C132" s="1">
        <f t="shared" si="21"/>
        <v>1.1068684815913121</v>
      </c>
      <c r="D132" s="12">
        <f t="shared" si="22"/>
        <v>1.0628823454119294</v>
      </c>
      <c r="E132" s="1">
        <f t="shared" si="23"/>
        <v>234.06035203610892</v>
      </c>
    </row>
    <row r="133" spans="1:5" ht="15.75">
      <c r="A133" s="1">
        <v>301.45</v>
      </c>
      <c r="B133" s="1">
        <v>1.1888</v>
      </c>
      <c r="C133" s="1">
        <f t="shared" si="21"/>
        <v>1.1916955184527072</v>
      </c>
      <c r="D133" s="12">
        <f t="shared" si="22"/>
        <v>1.060502756974295</v>
      </c>
      <c r="E133" s="1">
        <f t="shared" si="23"/>
        <v>235.4747755160437</v>
      </c>
    </row>
    <row r="134" spans="1:5" ht="15.75">
      <c r="A134" s="1">
        <v>301.45</v>
      </c>
      <c r="B134" s="1">
        <v>1.1885</v>
      </c>
      <c r="C134" s="1">
        <f t="shared" si="21"/>
        <v>1.191394787753232</v>
      </c>
      <c r="D134" s="12">
        <f t="shared" si="22"/>
        <v>1.060502756974295</v>
      </c>
      <c r="E134" s="1">
        <f t="shared" si="23"/>
        <v>235.4747755160437</v>
      </c>
    </row>
    <row r="135" spans="1:5" ht="15.75">
      <c r="A135" s="1">
        <v>305.05</v>
      </c>
      <c r="B135" s="1">
        <v>1.0231</v>
      </c>
      <c r="C135" s="1">
        <f t="shared" si="21"/>
        <v>1.0260843212951223</v>
      </c>
      <c r="D135" s="12">
        <f t="shared" si="22"/>
        <v>1.0547917447239734</v>
      </c>
      <c r="E135" s="1">
        <f t="shared" si="23"/>
        <v>238.88777151075743</v>
      </c>
    </row>
    <row r="136" spans="1:5" ht="15.75">
      <c r="A136" s="1">
        <v>306.55</v>
      </c>
      <c r="B136" s="1">
        <v>0.9151</v>
      </c>
      <c r="C136" s="1">
        <f t="shared" si="21"/>
        <v>0.9179527979488017</v>
      </c>
      <c r="D136" s="12">
        <f t="shared" si="22"/>
        <v>1.052412156286339</v>
      </c>
      <c r="E136" s="1">
        <f t="shared" si="23"/>
        <v>240.31306861611688</v>
      </c>
    </row>
    <row r="137" spans="1:5" ht="15.75">
      <c r="A137" s="1">
        <v>309.55</v>
      </c>
      <c r="B137" s="1">
        <v>1.0358</v>
      </c>
      <c r="C137" s="1">
        <f t="shared" si="21"/>
        <v>1.0394444973233907</v>
      </c>
      <c r="D137" s="12">
        <f t="shared" si="22"/>
        <v>1.047652979411071</v>
      </c>
      <c r="E137" s="1">
        <f t="shared" si="23"/>
        <v>243.17661223118532</v>
      </c>
    </row>
    <row r="138" spans="1:5" ht="15.75">
      <c r="A138" s="1">
        <v>311.05</v>
      </c>
      <c r="B138" s="1">
        <v>1.028</v>
      </c>
      <c r="C138" s="1">
        <f t="shared" si="21"/>
        <v>1.0318231989125228</v>
      </c>
      <c r="D138" s="12">
        <f t="shared" si="22"/>
        <v>1.0452733909734369</v>
      </c>
      <c r="E138" s="1">
        <f t="shared" si="23"/>
        <v>244.6116434995151</v>
      </c>
    </row>
    <row r="139" spans="1:5" ht="15.75">
      <c r="A139" s="1">
        <v>314.75</v>
      </c>
      <c r="B139" s="1">
        <v>1.0854</v>
      </c>
      <c r="C139" s="1">
        <f t="shared" si="21"/>
        <v>1.0899735596475304</v>
      </c>
      <c r="D139" s="12">
        <f t="shared" si="22"/>
        <v>1.0394037394939395</v>
      </c>
      <c r="E139" s="1">
        <f t="shared" si="23"/>
        <v>248.17137669982228</v>
      </c>
    </row>
    <row r="140" spans="1:5" ht="15.75">
      <c r="A140" s="1">
        <v>316.25</v>
      </c>
      <c r="B140" s="1">
        <v>1.0062</v>
      </c>
      <c r="C140" s="1">
        <f t="shared" si="21"/>
        <v>1.0106416084731369</v>
      </c>
      <c r="D140" s="12">
        <f t="shared" si="22"/>
        <v>1.0370241510563054</v>
      </c>
      <c r="E140" s="1">
        <f t="shared" si="23"/>
        <v>249.61782324445878</v>
      </c>
    </row>
    <row r="141" spans="1:5" ht="15.75">
      <c r="A141" s="1">
        <v>319.25</v>
      </c>
      <c r="B141" s="1">
        <v>1.1666</v>
      </c>
      <c r="C141" s="1">
        <f t="shared" si="21"/>
        <v>1.1722175321744113</v>
      </c>
      <c r="D141" s="12">
        <f t="shared" si="22"/>
        <v>1.0322649741810372</v>
      </c>
      <c r="E141" s="1">
        <f t="shared" si="23"/>
        <v>252.52405379091329</v>
      </c>
    </row>
    <row r="142" spans="1:5" ht="15.75">
      <c r="A142" s="1">
        <v>322.45</v>
      </c>
      <c r="B142" s="1">
        <v>1.2003</v>
      </c>
      <c r="C142" s="1">
        <f t="shared" si="21"/>
        <v>1.2065932962861172</v>
      </c>
      <c r="D142" s="12">
        <f t="shared" si="22"/>
        <v>1.0271885188474177</v>
      </c>
      <c r="E142" s="1">
        <f t="shared" si="23"/>
        <v>255.63935340854397</v>
      </c>
    </row>
    <row r="143" spans="1:5" ht="15.75">
      <c r="A143" s="1">
        <v>323.95</v>
      </c>
      <c r="B143" s="1">
        <v>1.0991</v>
      </c>
      <c r="C143" s="1">
        <f t="shared" si="21"/>
        <v>1.105083098209831</v>
      </c>
      <c r="D143" s="12">
        <f t="shared" si="22"/>
        <v>1.0248089304097836</v>
      </c>
      <c r="E143" s="1">
        <f t="shared" si="23"/>
        <v>257.10304088773114</v>
      </c>
    </row>
    <row r="144" spans="1:5" ht="15.75">
      <c r="A144" s="1">
        <v>326.95</v>
      </c>
      <c r="B144" s="1">
        <v>1.2688</v>
      </c>
      <c r="C144" s="1">
        <f aca="true" t="shared" si="24" ref="C144:C150">B144*(1+($I$27+$I$28*A144)/(1282900)+($I$29+A144*$I$30-$I$31)/400)</f>
        <v>1.2762157510808525</v>
      </c>
      <c r="D144" s="12">
        <f aca="true" t="shared" si="25" ref="D144:D150">G$17+G$19*A144</f>
        <v>1.0200497535345154</v>
      </c>
      <c r="E144" s="1">
        <f t="shared" si="23"/>
        <v>260.04407390068457</v>
      </c>
    </row>
    <row r="145" spans="1:5" ht="15.75">
      <c r="A145" s="1">
        <v>332.35</v>
      </c>
      <c r="B145" s="1">
        <v>0.1558</v>
      </c>
      <c r="C145" s="1">
        <f t="shared" si="24"/>
        <v>0.1568230777172573</v>
      </c>
      <c r="D145" s="12">
        <f t="shared" si="25"/>
        <v>1.0114832351590328</v>
      </c>
      <c r="E145" s="1">
        <f aca="true" t="shared" si="26" ref="E145:E150">E144+(A145-A144)/D145</f>
        <v>265.3827684161216</v>
      </c>
    </row>
    <row r="146" spans="1:5" ht="15.75">
      <c r="A146" s="1">
        <v>332.35</v>
      </c>
      <c r="B146" s="1">
        <v>0.1257</v>
      </c>
      <c r="C146" s="1">
        <f t="shared" si="24"/>
        <v>0.12652542277958437</v>
      </c>
      <c r="D146" s="12">
        <f t="shared" si="25"/>
        <v>1.0114832351590328</v>
      </c>
      <c r="E146" s="1">
        <f t="shared" si="26"/>
        <v>265.3827684161216</v>
      </c>
    </row>
    <row r="147" spans="1:5" ht="15.75">
      <c r="A147" s="1">
        <v>333.85</v>
      </c>
      <c r="B147" s="1">
        <v>0.09</v>
      </c>
      <c r="C147" s="1">
        <f t="shared" si="24"/>
        <v>0.09060904264519153</v>
      </c>
      <c r="D147" s="12">
        <f t="shared" si="25"/>
        <v>1.0091036467213985</v>
      </c>
      <c r="E147" s="1">
        <f t="shared" si="26"/>
        <v>266.8692361391088</v>
      </c>
    </row>
    <row r="148" spans="1:5" ht="15.75">
      <c r="A148" s="1">
        <v>340.75</v>
      </c>
      <c r="B148" s="1">
        <v>1.3638</v>
      </c>
      <c r="C148" s="1">
        <f t="shared" si="24"/>
        <v>1.3742870551731483</v>
      </c>
      <c r="D148" s="12">
        <f t="shared" si="25"/>
        <v>0.9981575399082817</v>
      </c>
      <c r="E148" s="1">
        <f t="shared" si="26"/>
        <v>273.7819725801259</v>
      </c>
    </row>
    <row r="149" spans="1:5" ht="15.75">
      <c r="A149" s="1">
        <v>342.25</v>
      </c>
      <c r="B149" s="1">
        <v>1.289</v>
      </c>
      <c r="C149" s="1">
        <f t="shared" si="24"/>
        <v>1.2991703590779593</v>
      </c>
      <c r="D149" s="12">
        <f t="shared" si="25"/>
        <v>0.9957779514706476</v>
      </c>
      <c r="E149" s="1">
        <f t="shared" si="26"/>
        <v>275.2883325048307</v>
      </c>
    </row>
    <row r="150" spans="1:5" ht="15.75">
      <c r="A150" s="1">
        <v>342.25</v>
      </c>
      <c r="B150" s="1">
        <v>1.3609</v>
      </c>
      <c r="C150" s="1">
        <f t="shared" si="24"/>
        <v>1.3716376583934795</v>
      </c>
      <c r="D150" s="12">
        <f t="shared" si="25"/>
        <v>0.9957779514706476</v>
      </c>
      <c r="E150" s="1">
        <f t="shared" si="26"/>
        <v>275.2883325048307</v>
      </c>
    </row>
  </sheetData>
  <printOptions gridLines="1"/>
  <pageMargins left="0.75" right="0.75" top="1" bottom="1" header="0.5" footer="0.5"/>
  <pageSetup horizontalDpi="96" verticalDpi="96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75"/>
  <sheetViews>
    <sheetView workbookViewId="0" topLeftCell="A1">
      <selection activeCell="C16" sqref="C16:E16"/>
    </sheetView>
  </sheetViews>
  <sheetFormatPr defaultColWidth="11.00390625" defaultRowHeight="12.75"/>
  <cols>
    <col min="1" max="3" width="11.00390625" style="1" customWidth="1"/>
    <col min="4" max="4" width="11.00390625" style="12" customWidth="1"/>
    <col min="5" max="5" width="11.00390625" style="2" customWidth="1"/>
    <col min="6" max="6" width="13.375" style="2" bestFit="1" customWidth="1"/>
    <col min="7" max="16384" width="11.00390625" style="2" customWidth="1"/>
  </cols>
  <sheetData>
    <row r="1" spans="1:9" ht="15.75">
      <c r="A1" s="1" t="s">
        <v>0</v>
      </c>
      <c r="B1" s="1" t="s">
        <v>1</v>
      </c>
      <c r="C1" s="1" t="s">
        <v>2</v>
      </c>
      <c r="G1" s="1" t="s">
        <v>3</v>
      </c>
      <c r="H1" s="3"/>
      <c r="I1" s="2" t="s">
        <v>4</v>
      </c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B3" s="1">
        <v>-0.878</v>
      </c>
      <c r="C3" s="1">
        <v>0</v>
      </c>
      <c r="F3" s="4">
        <f>1000*1/SLOPE(C3:C12,B3:B12)</f>
        <v>103.02061850829566</v>
      </c>
      <c r="G3" s="1">
        <f>INTERCEPT(B4:B12,A4:A12)</f>
        <v>-0.759141407672085</v>
      </c>
    </row>
    <row r="4" spans="1:9" ht="15.75">
      <c r="A4" s="1">
        <v>36</v>
      </c>
      <c r="B4" s="1">
        <v>2.319</v>
      </c>
      <c r="C4" s="1">
        <f>LN($G$17+$G$19*A4)/$G$19-LN($G$17)/$G$19</f>
        <v>30.051091991691635</v>
      </c>
      <c r="E4" s="5">
        <f>1000*1/SLOPE(C3:C4,B3:B4)</f>
        <v>106.38548512260016</v>
      </c>
      <c r="F4" s="5" t="s">
        <v>7</v>
      </c>
      <c r="I4" s="6">
        <f>SLOPE(E4:E9,A4:A9)*1000</f>
        <v>227.36882127519067</v>
      </c>
    </row>
    <row r="5" spans="1:9" ht="15.75">
      <c r="A5" s="1">
        <v>65</v>
      </c>
      <c r="B5" s="1">
        <v>4.498</v>
      </c>
      <c r="C5" s="1">
        <f>LN($G$17+$G$19*A5)/$G$19-LN($G$17)/$G$19</f>
        <v>53.89528916612949</v>
      </c>
      <c r="E5" s="5">
        <f>1000*1/SLOPE(C4:C5,B4:B5)</f>
        <v>91.38491785062054</v>
      </c>
      <c r="F5" s="7">
        <f>CORREL(C3:C12,B3:B12)</f>
        <v>0.9991315393926775</v>
      </c>
      <c r="I5" s="6"/>
    </row>
    <row r="6" spans="1:5" ht="15.75">
      <c r="A6" s="1">
        <v>84.4</v>
      </c>
      <c r="B6" s="1">
        <v>6.398</v>
      </c>
      <c r="C6" s="1">
        <f>LN($G$17+$G$19*A6)/$G$19-LN($G$17)/$G$19</f>
        <v>69.66976649878768</v>
      </c>
      <c r="E6" s="5">
        <f>1000*1/SLOPE(C5:C6,B5:B6)</f>
        <v>120.44773084597766</v>
      </c>
    </row>
    <row r="7" ht="15.75">
      <c r="F7" s="8"/>
    </row>
    <row r="8" ht="15.75">
      <c r="F8" s="4" t="s">
        <v>8</v>
      </c>
    </row>
    <row r="9" ht="15.75">
      <c r="F9" s="4">
        <f>1000*SLOPE(B3:B12,A3:A12)</f>
        <v>84.92206997163713</v>
      </c>
    </row>
    <row r="10" ht="15.75">
      <c r="F10" s="5" t="s">
        <v>9</v>
      </c>
    </row>
    <row r="11" ht="15.75">
      <c r="F11" s="5"/>
    </row>
    <row r="12" ht="15.75">
      <c r="F12" s="7">
        <f>CORREL(B3:B12,A3:A12)</f>
        <v>0.9991569149047667</v>
      </c>
    </row>
    <row r="13" spans="1:9" ht="15.75">
      <c r="A13" s="10"/>
      <c r="B13" s="10"/>
      <c r="C13" s="10"/>
      <c r="D13" s="15"/>
      <c r="E13" s="10"/>
      <c r="F13" s="9"/>
      <c r="G13" s="9"/>
      <c r="H13" s="9"/>
      <c r="I13" s="9"/>
    </row>
    <row r="14" spans="1:7" ht="15.75">
      <c r="A14" s="17"/>
      <c r="C14" s="17" t="s">
        <v>10</v>
      </c>
      <c r="D14" s="11" t="s">
        <v>11</v>
      </c>
      <c r="E14" s="1" t="s">
        <v>12</v>
      </c>
      <c r="G14" s="2" t="s">
        <v>13</v>
      </c>
    </row>
    <row r="15" spans="1:5" ht="15.75">
      <c r="A15" s="16">
        <v>0</v>
      </c>
      <c r="C15" s="17"/>
      <c r="D15" s="12">
        <f>G$17+G$19*A15</f>
        <v>1.1878757021510051</v>
      </c>
      <c r="E15" s="1">
        <v>0</v>
      </c>
    </row>
    <row r="16" spans="1:7" ht="15.75">
      <c r="A16" s="1">
        <v>0.75</v>
      </c>
      <c r="B16" s="1">
        <v>1.1203</v>
      </c>
      <c r="C16" s="1">
        <f aca="true" t="shared" si="0" ref="C16:C31">B16*(1+($I$27+$I$28*A16)/(1282900)+($I$29+A16*$I$30-$I$31)/400)</f>
        <v>1.0782089861347413</v>
      </c>
      <c r="D16" s="12">
        <f aca="true" t="shared" si="1" ref="D16:D31">G$17+G$19*A16</f>
        <v>1.1882970583005823</v>
      </c>
      <c r="E16" s="1">
        <f>E15+(A16-A15)/D16</f>
        <v>0.6311553115115816</v>
      </c>
      <c r="G16" s="2" t="s">
        <v>14</v>
      </c>
    </row>
    <row r="17" spans="1:7" ht="15.75">
      <c r="A17" s="1">
        <v>2.25</v>
      </c>
      <c r="B17" s="1">
        <v>1.2529</v>
      </c>
      <c r="C17" s="1">
        <f t="shared" si="0"/>
        <v>1.2062286777839608</v>
      </c>
      <c r="D17" s="12">
        <f t="shared" si="1"/>
        <v>1.1891397705997366</v>
      </c>
      <c r="E17" s="1">
        <f aca="true" t="shared" si="2" ref="E17:E32">E16+(A17-A16)/D17</f>
        <v>1.8925713679634506</v>
      </c>
      <c r="G17" s="1">
        <f>INTERCEPT(C15:C1000,A15:A1000)</f>
        <v>1.1878757021510051</v>
      </c>
    </row>
    <row r="18" spans="1:7" ht="15.75">
      <c r="A18" s="1">
        <v>3.75</v>
      </c>
      <c r="B18" s="1">
        <v>1.0908</v>
      </c>
      <c r="C18" s="1">
        <f t="shared" si="0"/>
        <v>1.0505166753599058</v>
      </c>
      <c r="D18" s="12">
        <f t="shared" si="1"/>
        <v>1.189982482898891</v>
      </c>
      <c r="E18" s="1">
        <f t="shared" si="2"/>
        <v>3.153094124858058</v>
      </c>
      <c r="G18" s="2" t="s">
        <v>15</v>
      </c>
    </row>
    <row r="19" spans="1:7" ht="15.75">
      <c r="A19" s="1">
        <v>5.25</v>
      </c>
      <c r="B19" s="1">
        <v>1.4386</v>
      </c>
      <c r="C19" s="1">
        <f t="shared" si="0"/>
        <v>1.385933556672179</v>
      </c>
      <c r="D19" s="12">
        <f t="shared" si="1"/>
        <v>1.1908251951980453</v>
      </c>
      <c r="E19" s="1">
        <f t="shared" si="2"/>
        <v>4.412724846519549</v>
      </c>
      <c r="G19" s="13">
        <f>SLOPE(C15:C1000,A15:A1000)</f>
        <v>0.0005618081994362397</v>
      </c>
    </row>
    <row r="20" spans="1:5" ht="15.75">
      <c r="A20" s="1">
        <v>9.75</v>
      </c>
      <c r="B20" s="1">
        <v>1.2674</v>
      </c>
      <c r="C20" s="1">
        <f t="shared" si="0"/>
        <v>1.2222199472909252</v>
      </c>
      <c r="D20" s="12">
        <f t="shared" si="1"/>
        <v>1.1933533320955085</v>
      </c>
      <c r="E20" s="1">
        <f t="shared" si="2"/>
        <v>8.18361137188591</v>
      </c>
    </row>
    <row r="21" spans="1:5" ht="15.75">
      <c r="A21" s="1">
        <v>11.25</v>
      </c>
      <c r="B21" s="1">
        <v>1.0159</v>
      </c>
      <c r="C21" s="1">
        <f t="shared" si="0"/>
        <v>0.9800110344511409</v>
      </c>
      <c r="D21" s="12">
        <f t="shared" si="1"/>
        <v>1.1941960443946629</v>
      </c>
      <c r="E21" s="1">
        <f t="shared" si="2"/>
        <v>9.439686542324402</v>
      </c>
    </row>
    <row r="22" spans="1:5" ht="15.75">
      <c r="A22" s="1">
        <v>14.25</v>
      </c>
      <c r="B22" s="1">
        <v>1.061</v>
      </c>
      <c r="C22" s="1">
        <f t="shared" si="0"/>
        <v>1.0241980082785769</v>
      </c>
      <c r="D22" s="12">
        <f t="shared" si="1"/>
        <v>1.1958814689929715</v>
      </c>
      <c r="E22" s="1">
        <f t="shared" si="2"/>
        <v>11.94829636510746</v>
      </c>
    </row>
    <row r="23" spans="1:5" ht="15.75">
      <c r="A23" s="1">
        <v>15.75</v>
      </c>
      <c r="B23" s="1">
        <v>1.7601</v>
      </c>
      <c r="C23" s="1">
        <f t="shared" si="0"/>
        <v>1.6996131514876862</v>
      </c>
      <c r="D23" s="12">
        <f t="shared" si="1"/>
        <v>1.1967241812921259</v>
      </c>
      <c r="E23" s="1">
        <f t="shared" si="2"/>
        <v>13.201718016853832</v>
      </c>
    </row>
    <row r="24" spans="1:5" ht="15.75">
      <c r="A24" s="1">
        <v>19.25</v>
      </c>
      <c r="B24" s="1">
        <v>1.2827</v>
      </c>
      <c r="C24" s="1">
        <f t="shared" si="0"/>
        <v>1.239578709465866</v>
      </c>
      <c r="D24" s="12">
        <f t="shared" si="1"/>
        <v>1.1986905099901528</v>
      </c>
      <c r="E24" s="1">
        <f t="shared" si="2"/>
        <v>16.121570948724255</v>
      </c>
    </row>
    <row r="25" spans="1:7" ht="15.75">
      <c r="A25" s="1">
        <v>20.75</v>
      </c>
      <c r="B25" s="1">
        <v>1.29</v>
      </c>
      <c r="C25" s="1">
        <f t="shared" si="0"/>
        <v>1.2470468264704366</v>
      </c>
      <c r="D25" s="12">
        <f t="shared" si="1"/>
        <v>1.1995332222893071</v>
      </c>
      <c r="E25" s="1">
        <f t="shared" si="2"/>
        <v>17.37205736471301</v>
      </c>
      <c r="G25" s="14" t="s">
        <v>16</v>
      </c>
    </row>
    <row r="26" spans="1:5" ht="15.75">
      <c r="A26" s="1">
        <v>23.75</v>
      </c>
      <c r="B26" s="1">
        <v>1.8207</v>
      </c>
      <c r="C26" s="1">
        <f t="shared" si="0"/>
        <v>1.7612433864735777</v>
      </c>
      <c r="D26" s="12">
        <f t="shared" si="1"/>
        <v>1.2012186468876158</v>
      </c>
      <c r="E26" s="1">
        <f t="shared" si="2"/>
        <v>19.869521092713793</v>
      </c>
    </row>
    <row r="27" spans="1:9" ht="15.75">
      <c r="A27" s="1">
        <v>25.25</v>
      </c>
      <c r="B27" s="1">
        <v>1.3123</v>
      </c>
      <c r="C27" s="1">
        <f t="shared" si="0"/>
        <v>1.269866324609032</v>
      </c>
      <c r="D27" s="12">
        <f t="shared" si="1"/>
        <v>1.2020613591867702</v>
      </c>
      <c r="E27" s="1">
        <f t="shared" si="2"/>
        <v>21.117377525778736</v>
      </c>
      <c r="G27" s="2" t="s">
        <v>17</v>
      </c>
      <c r="I27" s="1">
        <v>2519</v>
      </c>
    </row>
    <row r="28" spans="1:9" ht="15.75">
      <c r="A28" s="1">
        <v>28.75</v>
      </c>
      <c r="B28" s="1">
        <v>1.4089</v>
      </c>
      <c r="C28" s="1">
        <f t="shared" si="0"/>
        <v>1.3643965575416903</v>
      </c>
      <c r="D28" s="12">
        <f t="shared" si="1"/>
        <v>1.204027687884797</v>
      </c>
      <c r="E28" s="1">
        <f t="shared" si="2"/>
        <v>24.024287420972843</v>
      </c>
      <c r="G28" s="2" t="s">
        <v>18</v>
      </c>
      <c r="I28" s="1">
        <v>1.8</v>
      </c>
    </row>
    <row r="29" spans="1:9" ht="15.75">
      <c r="A29" s="1">
        <v>30.25</v>
      </c>
      <c r="B29" s="1">
        <v>1.2635</v>
      </c>
      <c r="C29" s="1">
        <f t="shared" si="0"/>
        <v>1.2239943913696005</v>
      </c>
      <c r="D29" s="12">
        <f t="shared" si="1"/>
        <v>1.2048704001839514</v>
      </c>
      <c r="E29" s="1">
        <f t="shared" si="2"/>
        <v>25.26923459518427</v>
      </c>
      <c r="G29" s="2" t="s">
        <v>19</v>
      </c>
      <c r="I29" s="1">
        <f>B3</f>
        <v>-0.878</v>
      </c>
    </row>
    <row r="30" spans="1:9" ht="15.75">
      <c r="A30" s="1">
        <v>33.25</v>
      </c>
      <c r="B30" s="1">
        <v>1.1807</v>
      </c>
      <c r="C30" s="1">
        <f t="shared" si="0"/>
        <v>1.1445402588357085</v>
      </c>
      <c r="D30" s="12">
        <f t="shared" si="1"/>
        <v>1.20655582478226</v>
      </c>
      <c r="E30" s="1">
        <f t="shared" si="2"/>
        <v>27.75565083750061</v>
      </c>
      <c r="G30" s="2" t="s">
        <v>20</v>
      </c>
      <c r="I30" s="1">
        <f>F9/1000</f>
        <v>0.08492206997163713</v>
      </c>
    </row>
    <row r="31" spans="1:9" ht="15.75">
      <c r="A31" s="1">
        <v>34.75</v>
      </c>
      <c r="B31" s="1">
        <v>1.1979</v>
      </c>
      <c r="C31" s="1">
        <f t="shared" si="0"/>
        <v>1.1615974987902222</v>
      </c>
      <c r="D31" s="12">
        <f t="shared" si="1"/>
        <v>1.2073985370814144</v>
      </c>
      <c r="E31" s="1">
        <f t="shared" si="2"/>
        <v>28.997991252808614</v>
      </c>
      <c r="G31" s="2" t="s">
        <v>21</v>
      </c>
      <c r="I31" s="1">
        <v>15</v>
      </c>
    </row>
    <row r="32" spans="1:5" ht="15.75">
      <c r="A32" s="1">
        <v>38.25</v>
      </c>
      <c r="B32" s="1">
        <v>1.1805</v>
      </c>
      <c r="C32" s="1">
        <f aca="true" t="shared" si="3" ref="C32:C47">B32*(1+($I$27+$I$28*A32)/(1282900)+($I$29+A32*$I$30-$I$31)/400)</f>
        <v>1.1456077968944236</v>
      </c>
      <c r="D32" s="12">
        <f aca="true" t="shared" si="4" ref="D32:D47">G$17+G$19*A32</f>
        <v>1.2093648657794414</v>
      </c>
      <c r="E32" s="1">
        <f t="shared" si="2"/>
        <v>31.892072351935166</v>
      </c>
    </row>
    <row r="33" spans="1:5" ht="15.75">
      <c r="A33" s="1">
        <v>39.75</v>
      </c>
      <c r="B33" s="1">
        <v>1.3203</v>
      </c>
      <c r="C33" s="1">
        <f t="shared" si="3"/>
        <v>1.281698947297088</v>
      </c>
      <c r="D33" s="12">
        <f t="shared" si="4"/>
        <v>1.2102075780785957</v>
      </c>
      <c r="E33" s="1">
        <f aca="true" t="shared" si="5" ref="E33:E48">E32+(A33-A32)/D33</f>
        <v>33.13152914196907</v>
      </c>
    </row>
    <row r="34" spans="1:5" ht="15.75">
      <c r="A34" s="1">
        <v>42.75</v>
      </c>
      <c r="B34" s="1">
        <v>0.7153</v>
      </c>
      <c r="C34" s="1">
        <f t="shared" si="3"/>
        <v>0.6948456729485399</v>
      </c>
      <c r="D34" s="12">
        <f t="shared" si="4"/>
        <v>1.2118930026769044</v>
      </c>
      <c r="E34" s="1">
        <f t="shared" si="5"/>
        <v>35.606995204875126</v>
      </c>
    </row>
    <row r="35" spans="1:5" ht="15.75">
      <c r="A35" s="1">
        <v>45.9</v>
      </c>
      <c r="B35" s="1">
        <v>1.3654</v>
      </c>
      <c r="C35" s="1">
        <f t="shared" si="3"/>
        <v>1.3272749306925198</v>
      </c>
      <c r="D35" s="12">
        <f t="shared" si="4"/>
        <v>1.2136626985051284</v>
      </c>
      <c r="E35" s="1">
        <f t="shared" si="5"/>
        <v>38.20244450382768</v>
      </c>
    </row>
    <row r="36" spans="1:5" ht="15.75">
      <c r="A36" s="1">
        <v>45.9</v>
      </c>
      <c r="B36" s="1">
        <v>1.389</v>
      </c>
      <c r="C36" s="1">
        <f t="shared" si="3"/>
        <v>1.350215965088553</v>
      </c>
      <c r="D36" s="12">
        <f t="shared" si="4"/>
        <v>1.2136626985051284</v>
      </c>
      <c r="E36" s="1">
        <f t="shared" si="5"/>
        <v>38.20244450382768</v>
      </c>
    </row>
    <row r="37" spans="1:5" ht="15.75">
      <c r="A37" s="1">
        <v>47.4</v>
      </c>
      <c r="B37" s="1">
        <v>1.2028</v>
      </c>
      <c r="C37" s="1">
        <f t="shared" si="3"/>
        <v>1.1696006644323733</v>
      </c>
      <c r="D37" s="12">
        <f t="shared" si="4"/>
        <v>1.214505410804283</v>
      </c>
      <c r="E37" s="1">
        <f t="shared" si="5"/>
        <v>39.43751516440766</v>
      </c>
    </row>
    <row r="38" spans="1:5" ht="15.75">
      <c r="A38" s="1">
        <v>57.66</v>
      </c>
      <c r="B38" s="1">
        <v>1.4834</v>
      </c>
      <c r="C38" s="1">
        <f t="shared" si="3"/>
        <v>1.4457081968648482</v>
      </c>
      <c r="D38" s="12">
        <f t="shared" si="4"/>
        <v>1.2202695629304987</v>
      </c>
      <c r="E38" s="1">
        <f t="shared" si="5"/>
        <v>47.84549346008884</v>
      </c>
    </row>
    <row r="39" spans="1:5" ht="15.75">
      <c r="A39" s="1">
        <v>59.07</v>
      </c>
      <c r="B39" s="1">
        <v>0.9162</v>
      </c>
      <c r="C39" s="1">
        <f t="shared" si="3"/>
        <v>0.8931962943350895</v>
      </c>
      <c r="D39" s="12">
        <f t="shared" si="4"/>
        <v>1.2210617124917038</v>
      </c>
      <c r="E39" s="1">
        <f t="shared" si="5"/>
        <v>49.000226251704056</v>
      </c>
    </row>
    <row r="40" spans="1:5" ht="15.75">
      <c r="A40" s="1">
        <v>61.89</v>
      </c>
      <c r="B40" s="1">
        <v>1.1586</v>
      </c>
      <c r="C40" s="1">
        <f t="shared" si="3"/>
        <v>1.130208418367727</v>
      </c>
      <c r="D40" s="12">
        <f t="shared" si="4"/>
        <v>1.222646011614114</v>
      </c>
      <c r="E40" s="1">
        <f t="shared" si="5"/>
        <v>51.30669923997078</v>
      </c>
    </row>
    <row r="41" spans="1:5" ht="15.75">
      <c r="A41" s="1">
        <v>63.3</v>
      </c>
      <c r="B41" s="1">
        <v>1.1613</v>
      </c>
      <c r="C41" s="1">
        <f t="shared" si="3"/>
        <v>1.133192187595708</v>
      </c>
      <c r="D41" s="12">
        <f t="shared" si="4"/>
        <v>1.2234381611753191</v>
      </c>
      <c r="E41" s="1">
        <f t="shared" si="5"/>
        <v>52.45918903859326</v>
      </c>
    </row>
    <row r="42" spans="1:5" ht="15.75">
      <c r="A42" s="1">
        <v>67.15</v>
      </c>
      <c r="B42" s="1">
        <v>1.6539</v>
      </c>
      <c r="C42" s="1">
        <f t="shared" si="3"/>
        <v>1.6152302118563724</v>
      </c>
      <c r="D42" s="12">
        <f t="shared" si="4"/>
        <v>1.2256011227431487</v>
      </c>
      <c r="E42" s="1">
        <f t="shared" si="5"/>
        <v>55.60050469876735</v>
      </c>
    </row>
    <row r="43" spans="1:5" ht="15.75">
      <c r="A43" s="1">
        <v>68.55</v>
      </c>
      <c r="B43" s="1">
        <v>1.0416</v>
      </c>
      <c r="C43" s="1">
        <f t="shared" si="3"/>
        <v>1.0175580183889934</v>
      </c>
      <c r="D43" s="12">
        <f t="shared" si="4"/>
        <v>1.2263876542223593</v>
      </c>
      <c r="E43" s="1">
        <f t="shared" si="5"/>
        <v>56.74206870194359</v>
      </c>
    </row>
    <row r="44" spans="1:5" ht="15.75">
      <c r="A44" s="1">
        <v>71.37</v>
      </c>
      <c r="B44" s="1">
        <v>1.3636</v>
      </c>
      <c r="C44" s="1">
        <f t="shared" si="3"/>
        <v>1.3329474687956269</v>
      </c>
      <c r="D44" s="12">
        <f t="shared" si="4"/>
        <v>1.2279719533447695</v>
      </c>
      <c r="E44" s="1">
        <f t="shared" si="5"/>
        <v>59.03853808979797</v>
      </c>
    </row>
    <row r="45" spans="1:5" ht="15.75">
      <c r="A45" s="1">
        <v>73.05</v>
      </c>
      <c r="B45" s="1">
        <v>1.1</v>
      </c>
      <c r="C45" s="1">
        <f t="shared" si="3"/>
        <v>1.0756678982796697</v>
      </c>
      <c r="D45" s="12">
        <f t="shared" si="4"/>
        <v>1.2289157911198225</v>
      </c>
      <c r="E45" s="1">
        <f t="shared" si="5"/>
        <v>60.405596770416864</v>
      </c>
    </row>
    <row r="46" spans="1:5" ht="15.75">
      <c r="A46" s="1">
        <v>76.15</v>
      </c>
      <c r="B46" s="1">
        <v>1.4354</v>
      </c>
      <c r="C46" s="1">
        <f t="shared" si="3"/>
        <v>1.4045997653951992</v>
      </c>
      <c r="D46" s="12">
        <f t="shared" si="4"/>
        <v>1.2306573965380747</v>
      </c>
      <c r="E46" s="1">
        <f t="shared" si="5"/>
        <v>62.924575658221485</v>
      </c>
    </row>
    <row r="47" spans="1:5" ht="15.75">
      <c r="A47" s="1">
        <v>77.55</v>
      </c>
      <c r="B47" s="1">
        <v>1.2411</v>
      </c>
      <c r="C47" s="1">
        <f t="shared" si="3"/>
        <v>1.214840303100759</v>
      </c>
      <c r="D47" s="12">
        <f t="shared" si="4"/>
        <v>1.2314439280172855</v>
      </c>
      <c r="E47" s="1">
        <f t="shared" si="5"/>
        <v>64.06145243202157</v>
      </c>
    </row>
    <row r="48" spans="1:5" ht="15.75">
      <c r="A48" s="1">
        <v>80.35</v>
      </c>
      <c r="B48" s="1">
        <v>1.475</v>
      </c>
      <c r="C48" s="1">
        <f aca="true" t="shared" si="6" ref="C48:C63">B48*(1+($I$27+$I$28*A48)/(1282900)+($I$29+A48*$I$30-$I$31)/400)</f>
        <v>1.4446739671421225</v>
      </c>
      <c r="D48" s="12">
        <f aca="true" t="shared" si="7" ref="D48:D63">G$17+G$19*A48</f>
        <v>1.233016990975707</v>
      </c>
      <c r="E48" s="1">
        <f t="shared" si="5"/>
        <v>66.33230516194568</v>
      </c>
    </row>
    <row r="49" spans="1:5" ht="15.75">
      <c r="A49" s="1">
        <v>81.75</v>
      </c>
      <c r="B49" s="1">
        <v>1.1928</v>
      </c>
      <c r="C49" s="1">
        <f t="shared" si="6"/>
        <v>1.1686328811028792</v>
      </c>
      <c r="D49" s="12">
        <f t="shared" si="7"/>
        <v>1.2338035224549178</v>
      </c>
      <c r="E49" s="1">
        <f aca="true" t="shared" si="8" ref="E49:E64">E48+(A49-A48)/D49</f>
        <v>67.46700770940997</v>
      </c>
    </row>
    <row r="50" spans="1:5" ht="15.75">
      <c r="A50" s="1">
        <v>83.1</v>
      </c>
      <c r="B50" s="1">
        <v>0.9568</v>
      </c>
      <c r="C50" s="1">
        <f t="shared" si="6"/>
        <v>0.9376904798229466</v>
      </c>
      <c r="D50" s="12">
        <f t="shared" si="7"/>
        <v>1.2345619635241567</v>
      </c>
      <c r="E50" s="1">
        <f t="shared" si="8"/>
        <v>68.5605129686732</v>
      </c>
    </row>
    <row r="51" spans="1:5" ht="15.75">
      <c r="A51" s="1">
        <v>83.6</v>
      </c>
      <c r="B51" s="1">
        <v>1.0159</v>
      </c>
      <c r="C51" s="1">
        <f t="shared" si="6"/>
        <v>0.9957186685427052</v>
      </c>
      <c r="D51" s="12">
        <f t="shared" si="7"/>
        <v>1.2348428676238747</v>
      </c>
      <c r="E51" s="1">
        <f t="shared" si="8"/>
        <v>68.9654227860349</v>
      </c>
    </row>
    <row r="52" spans="1:5" ht="15.75">
      <c r="A52" s="1">
        <v>85.75</v>
      </c>
      <c r="B52" s="1">
        <v>1.2001</v>
      </c>
      <c r="C52" s="1">
        <f t="shared" si="6"/>
        <v>1.1768108621030946</v>
      </c>
      <c r="D52" s="12">
        <f t="shared" si="7"/>
        <v>1.2360507552526627</v>
      </c>
      <c r="E52" s="1">
        <f t="shared" si="8"/>
        <v>70.70483355930895</v>
      </c>
    </row>
    <row r="53" spans="1:5" ht="15.75">
      <c r="A53" s="1">
        <v>105.05</v>
      </c>
      <c r="B53" s="1">
        <v>1.4585</v>
      </c>
      <c r="C53" s="1">
        <f t="shared" si="6"/>
        <v>1.4362120363898805</v>
      </c>
      <c r="D53" s="12">
        <f t="shared" si="7"/>
        <v>1.246893653501782</v>
      </c>
      <c r="E53" s="1">
        <f t="shared" si="8"/>
        <v>86.18329874019891</v>
      </c>
    </row>
    <row r="54" spans="1:5" ht="15.75">
      <c r="A54" s="1">
        <v>106.55</v>
      </c>
      <c r="B54" s="1">
        <v>1.4278</v>
      </c>
      <c r="C54" s="1">
        <f t="shared" si="6"/>
        <v>1.4064388751985017</v>
      </c>
      <c r="D54" s="12">
        <f t="shared" si="7"/>
        <v>1.2477363658009364</v>
      </c>
      <c r="E54" s="1">
        <f t="shared" si="8"/>
        <v>87.38547577143189</v>
      </c>
    </row>
    <row r="55" spans="1:5" ht="15.75">
      <c r="A55" s="1">
        <v>114.4</v>
      </c>
      <c r="B55" s="1">
        <v>1.1684</v>
      </c>
      <c r="C55" s="1">
        <f t="shared" si="6"/>
        <v>1.1528798431089533</v>
      </c>
      <c r="D55" s="12">
        <f t="shared" si="7"/>
        <v>1.252146560166511</v>
      </c>
      <c r="E55" s="1">
        <f t="shared" si="8"/>
        <v>93.65470994075797</v>
      </c>
    </row>
    <row r="56" spans="1:5" ht="15.75">
      <c r="A56" s="1">
        <v>114.9</v>
      </c>
      <c r="B56" s="1">
        <v>1.105</v>
      </c>
      <c r="C56" s="1">
        <f t="shared" si="6"/>
        <v>1.0904400753768282</v>
      </c>
      <c r="D56" s="12">
        <f t="shared" si="7"/>
        <v>1.252427464266229</v>
      </c>
      <c r="E56" s="1">
        <f t="shared" si="8"/>
        <v>94.05393465777017</v>
      </c>
    </row>
    <row r="57" spans="1:5" ht="15.75">
      <c r="A57" s="1">
        <v>115.9</v>
      </c>
      <c r="B57" s="1">
        <v>1.6214</v>
      </c>
      <c r="C57" s="1">
        <f t="shared" si="6"/>
        <v>1.6003822877411609</v>
      </c>
      <c r="D57" s="12">
        <f t="shared" si="7"/>
        <v>1.2529892724656653</v>
      </c>
      <c r="E57" s="1">
        <f t="shared" si="8"/>
        <v>94.8520260875812</v>
      </c>
    </row>
    <row r="58" spans="1:5" ht="15.75">
      <c r="A58" s="1">
        <v>116.4</v>
      </c>
      <c r="B58" s="1">
        <v>1.5628</v>
      </c>
      <c r="C58" s="1">
        <f t="shared" si="6"/>
        <v>1.5427088932405502</v>
      </c>
      <c r="D58" s="12">
        <f t="shared" si="7"/>
        <v>1.2532701765653835</v>
      </c>
      <c r="E58" s="1">
        <f t="shared" si="8"/>
        <v>95.25098236161483</v>
      </c>
    </row>
    <row r="59" spans="1:5" ht="15.75">
      <c r="A59" s="1">
        <v>117.08</v>
      </c>
      <c r="B59" s="1">
        <v>1.1533</v>
      </c>
      <c r="C59" s="1">
        <f t="shared" si="6"/>
        <v>1.1386409591322535</v>
      </c>
      <c r="D59" s="12">
        <f t="shared" si="7"/>
        <v>1.253652206141</v>
      </c>
      <c r="E59" s="1">
        <f t="shared" si="8"/>
        <v>95.79339755194356</v>
      </c>
    </row>
    <row r="60" spans="1:5" ht="15.75">
      <c r="A60" s="1">
        <v>123.85</v>
      </c>
      <c r="B60" s="1">
        <v>1.3569</v>
      </c>
      <c r="C60" s="1">
        <f t="shared" si="6"/>
        <v>1.3416162670550325</v>
      </c>
      <c r="D60" s="12">
        <f t="shared" si="7"/>
        <v>1.2574556476511833</v>
      </c>
      <c r="E60" s="1">
        <f t="shared" si="8"/>
        <v>101.17728525617055</v>
      </c>
    </row>
    <row r="61" spans="1:5" ht="15.75">
      <c r="A61" s="1">
        <v>133.95</v>
      </c>
      <c r="B61" s="1">
        <v>1.1152</v>
      </c>
      <c r="C61" s="1">
        <f t="shared" si="6"/>
        <v>1.1050458137292953</v>
      </c>
      <c r="D61" s="12">
        <f t="shared" si="7"/>
        <v>1.2631299104654894</v>
      </c>
      <c r="E61" s="1">
        <f t="shared" si="8"/>
        <v>109.17329573483774</v>
      </c>
    </row>
    <row r="62" spans="1:5" ht="15.75">
      <c r="A62" s="1">
        <v>135.45</v>
      </c>
      <c r="B62" s="1">
        <v>1.1523</v>
      </c>
      <c r="C62" s="1">
        <f t="shared" si="6"/>
        <v>1.1421773925906575</v>
      </c>
      <c r="D62" s="12">
        <f t="shared" si="7"/>
        <v>1.2639726227646437</v>
      </c>
      <c r="E62" s="1">
        <f t="shared" si="8"/>
        <v>110.36003029932466</v>
      </c>
    </row>
    <row r="63" spans="1:5" ht="15.75">
      <c r="A63" s="1">
        <v>136.95</v>
      </c>
      <c r="B63" s="1">
        <v>1.3389</v>
      </c>
      <c r="C63" s="1">
        <f t="shared" si="6"/>
        <v>1.3275673689154597</v>
      </c>
      <c r="D63" s="12">
        <f t="shared" si="7"/>
        <v>1.264815335063798</v>
      </c>
      <c r="E63" s="1">
        <f t="shared" si="8"/>
        <v>111.54597417462116</v>
      </c>
    </row>
    <row r="64" spans="1:5" ht="15.75">
      <c r="A64" s="1">
        <v>137.95</v>
      </c>
      <c r="B64" s="1">
        <v>1.507</v>
      </c>
      <c r="C64" s="1">
        <f aca="true" t="shared" si="9" ref="C64:C79">B64*(1+($I$27+$I$28*A64)/(1282900)+($I$29+A64*$I$30-$I$31)/400)</f>
        <v>1.4945666060567921</v>
      </c>
      <c r="D64" s="12">
        <f aca="true" t="shared" si="10" ref="D64:D79">G$17+G$19*A64</f>
        <v>1.2653771432632344</v>
      </c>
      <c r="E64" s="1">
        <f t="shared" si="8"/>
        <v>112.33625239746083</v>
      </c>
    </row>
    <row r="65" spans="1:5" ht="15.75">
      <c r="A65" s="1">
        <v>143.65</v>
      </c>
      <c r="B65" s="1">
        <v>1.0609</v>
      </c>
      <c r="C65" s="1">
        <f t="shared" si="9"/>
        <v>1.0534394432221605</v>
      </c>
      <c r="D65" s="12">
        <f t="shared" si="10"/>
        <v>1.268579450000021</v>
      </c>
      <c r="E65" s="1">
        <f aca="true" t="shared" si="11" ref="E65:E80">E64+(A65-A64)/D65</f>
        <v>116.82946722921608</v>
      </c>
    </row>
    <row r="66" spans="1:5" ht="15.75">
      <c r="A66" s="1">
        <v>143.65</v>
      </c>
      <c r="B66" s="1">
        <v>1.0601</v>
      </c>
      <c r="C66" s="1">
        <f t="shared" si="9"/>
        <v>1.0526450690543996</v>
      </c>
      <c r="D66" s="12">
        <f t="shared" si="10"/>
        <v>1.268579450000021</v>
      </c>
      <c r="E66" s="1">
        <f t="shared" si="11"/>
        <v>116.82946722921608</v>
      </c>
    </row>
    <row r="67" spans="1:5" ht="15.75">
      <c r="A67" s="1">
        <v>145.15</v>
      </c>
      <c r="B67" s="1">
        <v>1.1832</v>
      </c>
      <c r="C67" s="1">
        <f t="shared" si="9"/>
        <v>1.1752586835138068</v>
      </c>
      <c r="D67" s="12">
        <f t="shared" si="10"/>
        <v>1.2694221622991753</v>
      </c>
      <c r="E67" s="1">
        <f t="shared" si="11"/>
        <v>118.01110722617595</v>
      </c>
    </row>
    <row r="68" spans="1:5" ht="15.75">
      <c r="A68" s="1">
        <v>146.65</v>
      </c>
      <c r="B68" s="1">
        <v>1.542</v>
      </c>
      <c r="C68" s="1">
        <f t="shared" si="9"/>
        <v>1.5321448227059193</v>
      </c>
      <c r="D68" s="12">
        <f t="shared" si="10"/>
        <v>1.2702648745983296</v>
      </c>
      <c r="E68" s="1">
        <f t="shared" si="11"/>
        <v>119.1919633058769</v>
      </c>
    </row>
    <row r="69" spans="1:5" ht="15.75">
      <c r="A69" s="1">
        <v>148.15</v>
      </c>
      <c r="B69" s="1">
        <v>1.1777</v>
      </c>
      <c r="C69" s="1">
        <f t="shared" si="9"/>
        <v>1.1705506506217007</v>
      </c>
      <c r="D69" s="12">
        <f t="shared" si="10"/>
        <v>1.2711075868974842</v>
      </c>
      <c r="E69" s="1">
        <f t="shared" si="11"/>
        <v>120.37203650775369</v>
      </c>
    </row>
    <row r="70" spans="1:5" ht="15.75">
      <c r="A70" s="1">
        <v>153.35</v>
      </c>
      <c r="B70" s="1">
        <v>1.0803</v>
      </c>
      <c r="C70" s="1">
        <f t="shared" si="9"/>
        <v>1.0749424462674644</v>
      </c>
      <c r="D70" s="12">
        <f t="shared" si="10"/>
        <v>1.2740289895345525</v>
      </c>
      <c r="E70" s="1">
        <f t="shared" si="11"/>
        <v>124.45357628645192</v>
      </c>
    </row>
    <row r="71" spans="1:5" ht="15.75">
      <c r="A71" s="1">
        <v>156.35</v>
      </c>
      <c r="B71" s="1">
        <v>1.2127</v>
      </c>
      <c r="C71" s="1">
        <f t="shared" si="9"/>
        <v>1.2074633242283406</v>
      </c>
      <c r="D71" s="12">
        <f t="shared" si="10"/>
        <v>1.2757144141328611</v>
      </c>
      <c r="E71" s="1">
        <f t="shared" si="11"/>
        <v>126.80519978992953</v>
      </c>
    </row>
    <row r="72" spans="1:5" ht="15.75">
      <c r="A72" s="1">
        <v>157.85</v>
      </c>
      <c r="B72" s="1">
        <v>1.4566</v>
      </c>
      <c r="C72" s="1">
        <f t="shared" si="9"/>
        <v>1.4507770474749244</v>
      </c>
      <c r="D72" s="12">
        <f t="shared" si="10"/>
        <v>1.2765571264320155</v>
      </c>
      <c r="E72" s="1">
        <f t="shared" si="11"/>
        <v>127.9802353358847</v>
      </c>
    </row>
    <row r="73" spans="1:5" ht="15.75">
      <c r="A73" s="1">
        <v>157.85</v>
      </c>
      <c r="B73" s="1">
        <v>1.4566</v>
      </c>
      <c r="C73" s="1">
        <f t="shared" si="9"/>
        <v>1.4507770474749244</v>
      </c>
      <c r="D73" s="12">
        <f t="shared" si="10"/>
        <v>1.2765571264320155</v>
      </c>
      <c r="E73" s="1">
        <f t="shared" si="11"/>
        <v>127.9802353358847</v>
      </c>
    </row>
    <row r="74" spans="1:5" ht="15.75">
      <c r="A74" s="1">
        <v>159.35</v>
      </c>
      <c r="B74" s="1">
        <v>1.2364</v>
      </c>
      <c r="C74" s="1">
        <f t="shared" si="9"/>
        <v>1.2318536696196745</v>
      </c>
      <c r="D74" s="12">
        <f t="shared" si="10"/>
        <v>1.2773998387311698</v>
      </c>
      <c r="E74" s="1">
        <f t="shared" si="11"/>
        <v>129.15449570019626</v>
      </c>
    </row>
    <row r="75" spans="1:5" ht="15.75">
      <c r="A75" s="1">
        <v>163.05</v>
      </c>
      <c r="B75" s="1">
        <v>1.0395</v>
      </c>
      <c r="C75" s="1">
        <f t="shared" si="9"/>
        <v>1.0364996388377972</v>
      </c>
      <c r="D75" s="12">
        <f t="shared" si="10"/>
        <v>1.279478529069084</v>
      </c>
      <c r="E75" s="1">
        <f t="shared" si="11"/>
        <v>132.04629881837133</v>
      </c>
    </row>
    <row r="76" spans="1:5" ht="15.75">
      <c r="A76" s="1">
        <v>164.55</v>
      </c>
      <c r="B76" s="1">
        <v>1.1958</v>
      </c>
      <c r="C76" s="1">
        <f t="shared" si="9"/>
        <v>1.1927318307631174</v>
      </c>
      <c r="D76" s="12">
        <f t="shared" si="10"/>
        <v>1.2803212413682383</v>
      </c>
      <c r="E76" s="1">
        <f t="shared" si="11"/>
        <v>133.2178797869078</v>
      </c>
    </row>
    <row r="77" spans="1:5" ht="15.75">
      <c r="A77" s="1">
        <v>166.05</v>
      </c>
      <c r="B77" s="1">
        <v>1.1043</v>
      </c>
      <c r="C77" s="1">
        <f t="shared" si="9"/>
        <v>1.1018205973852682</v>
      </c>
      <c r="D77" s="12">
        <f t="shared" si="10"/>
        <v>1.2811639536673927</v>
      </c>
      <c r="E77" s="1">
        <f t="shared" si="11"/>
        <v>134.38869012363804</v>
      </c>
    </row>
    <row r="78" spans="1:5" ht="15.75">
      <c r="A78" s="1">
        <v>167.55</v>
      </c>
      <c r="B78" s="1">
        <v>1.5925</v>
      </c>
      <c r="C78" s="1">
        <f t="shared" si="9"/>
        <v>1.589434973826995</v>
      </c>
      <c r="D78" s="12">
        <f t="shared" si="10"/>
        <v>1.282006665966547</v>
      </c>
      <c r="E78" s="1">
        <f t="shared" si="11"/>
        <v>135.55873084169397</v>
      </c>
    </row>
    <row r="79" spans="1:5" ht="15.75">
      <c r="A79" s="1">
        <v>174.15</v>
      </c>
      <c r="B79" s="1">
        <v>1.2468</v>
      </c>
      <c r="C79" s="1">
        <f t="shared" si="9"/>
        <v>1.2461589094132315</v>
      </c>
      <c r="D79" s="12">
        <f t="shared" si="10"/>
        <v>1.2857146000828263</v>
      </c>
      <c r="E79" s="1">
        <f t="shared" si="11"/>
        <v>140.6920629198821</v>
      </c>
    </row>
    <row r="80" spans="1:5" ht="15.75">
      <c r="A80" s="1">
        <v>175.65</v>
      </c>
      <c r="B80" s="1">
        <v>1.2186</v>
      </c>
      <c r="C80" s="1">
        <f aca="true" t="shared" si="12" ref="C80:C95">B80*(1+($I$27+$I$28*A80)/(1282900)+($I$29+A80*$I$30-$I$31)/400)</f>
        <v>1.2183640468402253</v>
      </c>
      <c r="D80" s="12">
        <f aca="true" t="shared" si="13" ref="D80:D95">G$17+G$19*A80</f>
        <v>1.2865573123819807</v>
      </c>
      <c r="E80" s="1">
        <f t="shared" si="11"/>
        <v>141.85796511915748</v>
      </c>
    </row>
    <row r="81" spans="1:5" ht="15.75">
      <c r="A81" s="1">
        <v>178.65</v>
      </c>
      <c r="B81" s="1">
        <v>1.2956</v>
      </c>
      <c r="C81" s="1">
        <f t="shared" si="12"/>
        <v>1.2961797788165355</v>
      </c>
      <c r="D81" s="12">
        <f t="shared" si="13"/>
        <v>1.2882427369802893</v>
      </c>
      <c r="E81" s="1">
        <f aca="true" t="shared" si="14" ref="E81:E96">E80+(A81-A80)/D81</f>
        <v>144.18671878792037</v>
      </c>
    </row>
    <row r="82" spans="1:5" ht="15.75">
      <c r="A82" s="1">
        <v>180.15</v>
      </c>
      <c r="B82" s="1">
        <v>1.5381</v>
      </c>
      <c r="C82" s="1">
        <f t="shared" si="12"/>
        <v>1.539281354137832</v>
      </c>
      <c r="D82" s="12">
        <f t="shared" si="13"/>
        <v>1.2890854492794437</v>
      </c>
      <c r="E82" s="1">
        <f t="shared" si="14"/>
        <v>145.3503344356173</v>
      </c>
    </row>
    <row r="83" spans="1:5" ht="15.75">
      <c r="A83" s="1">
        <v>183.85</v>
      </c>
      <c r="B83" s="1">
        <v>1.2819</v>
      </c>
      <c r="C83" s="1">
        <f t="shared" si="12"/>
        <v>1.2838982016131102</v>
      </c>
      <c r="D83" s="12">
        <f t="shared" si="13"/>
        <v>1.2911641396173579</v>
      </c>
      <c r="E83" s="1">
        <f t="shared" si="14"/>
        <v>148.21596544756324</v>
      </c>
    </row>
    <row r="84" spans="1:5" ht="15.75">
      <c r="A84" s="1">
        <v>185.3</v>
      </c>
      <c r="B84" s="1">
        <v>1.3375</v>
      </c>
      <c r="C84" s="1">
        <f t="shared" si="12"/>
        <v>1.3399993302772917</v>
      </c>
      <c r="D84" s="12">
        <f t="shared" si="13"/>
        <v>1.2919787615065403</v>
      </c>
      <c r="E84" s="1">
        <f t="shared" si="14"/>
        <v>149.33827491827714</v>
      </c>
    </row>
    <row r="85" spans="1:5" ht="15.75">
      <c r="A85" s="1">
        <v>186.85</v>
      </c>
      <c r="B85" s="1">
        <v>1.3239</v>
      </c>
      <c r="C85" s="1">
        <f t="shared" si="12"/>
        <v>1.3268124554642948</v>
      </c>
      <c r="D85" s="12">
        <f t="shared" si="13"/>
        <v>1.2928495642156665</v>
      </c>
      <c r="E85" s="1">
        <f t="shared" si="14"/>
        <v>150.5371769737845</v>
      </c>
    </row>
    <row r="86" spans="1:5" ht="15.75">
      <c r="A86" s="1">
        <v>188.35</v>
      </c>
      <c r="B86" s="1">
        <v>1.69</v>
      </c>
      <c r="C86" s="1">
        <f t="shared" si="12"/>
        <v>1.6942595914301073</v>
      </c>
      <c r="D86" s="12">
        <f t="shared" si="13"/>
        <v>1.2936922765148209</v>
      </c>
      <c r="E86" s="1">
        <f t="shared" si="14"/>
        <v>151.69664899601918</v>
      </c>
    </row>
    <row r="87" spans="1:5" ht="15.75">
      <c r="A87" s="1">
        <v>191.95</v>
      </c>
      <c r="B87" s="1">
        <v>1.2033</v>
      </c>
      <c r="C87" s="1">
        <f t="shared" si="12"/>
        <v>1.2072586379847008</v>
      </c>
      <c r="D87" s="12">
        <f t="shared" si="13"/>
        <v>1.2957147860327913</v>
      </c>
      <c r="E87" s="1">
        <f t="shared" si="14"/>
        <v>154.4750382208751</v>
      </c>
    </row>
    <row r="88" spans="1:5" ht="15.75">
      <c r="A88" s="1">
        <v>193.45</v>
      </c>
      <c r="B88" s="1">
        <v>1.1709</v>
      </c>
      <c r="C88" s="1">
        <f t="shared" si="12"/>
        <v>1.1751273943599276</v>
      </c>
      <c r="D88" s="12">
        <f t="shared" si="13"/>
        <v>1.2965574983319457</v>
      </c>
      <c r="E88" s="1">
        <f t="shared" si="14"/>
        <v>155.63194796219378</v>
      </c>
    </row>
    <row r="89" spans="1:5" ht="15.75">
      <c r="A89" s="1">
        <v>194.95</v>
      </c>
      <c r="B89" s="1">
        <v>1.1063</v>
      </c>
      <c r="C89" s="1">
        <f t="shared" si="12"/>
        <v>1.1106488019378538</v>
      </c>
      <c r="D89" s="12">
        <f t="shared" si="13"/>
        <v>1.2974002106311</v>
      </c>
      <c r="E89" s="1">
        <f t="shared" si="14"/>
        <v>156.7881062452808</v>
      </c>
    </row>
    <row r="90" spans="1:5" ht="15.75">
      <c r="A90" s="1">
        <v>196.45</v>
      </c>
      <c r="B90" s="1">
        <v>1.2447</v>
      </c>
      <c r="C90" s="1">
        <f t="shared" si="12"/>
        <v>1.2499918483920156</v>
      </c>
      <c r="D90" s="12">
        <f t="shared" si="13"/>
        <v>1.2982429229302543</v>
      </c>
      <c r="E90" s="1">
        <f t="shared" si="14"/>
        <v>157.94351404570568</v>
      </c>
    </row>
    <row r="91" spans="1:5" ht="15.75">
      <c r="A91" s="1">
        <v>203.05</v>
      </c>
      <c r="B91" s="1">
        <v>1.3022</v>
      </c>
      <c r="C91" s="1">
        <f t="shared" si="12"/>
        <v>1.3095730297302277</v>
      </c>
      <c r="D91" s="12">
        <f t="shared" si="13"/>
        <v>1.3019508570465337</v>
      </c>
      <c r="E91" s="1">
        <f t="shared" si="14"/>
        <v>163.01282980695652</v>
      </c>
    </row>
    <row r="92" spans="1:5" ht="15.75">
      <c r="A92" s="1">
        <v>204.55</v>
      </c>
      <c r="B92" s="1">
        <v>1.2691</v>
      </c>
      <c r="C92" s="1">
        <f t="shared" si="12"/>
        <v>1.2766924439108143</v>
      </c>
      <c r="D92" s="12">
        <f t="shared" si="13"/>
        <v>1.302793569345688</v>
      </c>
      <c r="E92" s="1">
        <f t="shared" si="14"/>
        <v>164.16420177815328</v>
      </c>
    </row>
    <row r="93" spans="1:5" ht="15.75">
      <c r="A93" s="1">
        <v>206.05</v>
      </c>
      <c r="B93" s="1">
        <v>1.0845</v>
      </c>
      <c r="C93" s="1">
        <f t="shared" si="12"/>
        <v>1.0913357165675166</v>
      </c>
      <c r="D93" s="12">
        <f t="shared" si="13"/>
        <v>1.3036362816448424</v>
      </c>
      <c r="E93" s="1">
        <f t="shared" si="14"/>
        <v>165.31482946558415</v>
      </c>
    </row>
    <row r="94" spans="1:5" ht="15.75">
      <c r="A94" s="1">
        <v>207.55</v>
      </c>
      <c r="B94" s="1">
        <v>1.3913</v>
      </c>
      <c r="C94" s="1">
        <f t="shared" si="12"/>
        <v>1.4005155073779803</v>
      </c>
      <c r="D94" s="12">
        <f t="shared" si="13"/>
        <v>1.3044789939439967</v>
      </c>
      <c r="E94" s="1">
        <f t="shared" si="14"/>
        <v>166.46471383088533</v>
      </c>
    </row>
    <row r="95" spans="1:5" ht="15.75">
      <c r="A95" s="1">
        <v>211.5</v>
      </c>
      <c r="B95" s="1">
        <v>1.2062</v>
      </c>
      <c r="C95" s="1">
        <f t="shared" si="12"/>
        <v>1.2152076774867862</v>
      </c>
      <c r="D95" s="12">
        <f t="shared" si="13"/>
        <v>1.3066981363317698</v>
      </c>
      <c r="E95" s="1">
        <f t="shared" si="14"/>
        <v>169.48760021158273</v>
      </c>
    </row>
    <row r="96" spans="1:5" ht="15.75">
      <c r="A96" s="1">
        <v>213</v>
      </c>
      <c r="B96" s="1">
        <v>1.1255</v>
      </c>
      <c r="C96" s="1">
        <f aca="true" t="shared" si="15" ref="C96:C111">B96*(1+($I$27+$I$28*A96)/(1282900)+($I$29+A96*$I$30-$I$31)/400)</f>
        <v>1.1342658178274019</v>
      </c>
      <c r="D96" s="12">
        <f aca="true" t="shared" si="16" ref="D96:D111">G$17+G$19*A96</f>
        <v>1.3075408486309241</v>
      </c>
      <c r="E96" s="1">
        <f t="shared" si="14"/>
        <v>170.6347919047299</v>
      </c>
    </row>
    <row r="97" spans="1:5" ht="15.75">
      <c r="A97" s="1">
        <v>214.5</v>
      </c>
      <c r="B97" s="1">
        <v>0.9422</v>
      </c>
      <c r="C97" s="1">
        <f t="shared" si="15"/>
        <v>0.9498402422666758</v>
      </c>
      <c r="D97" s="12">
        <f t="shared" si="16"/>
        <v>1.3083835609300785</v>
      </c>
      <c r="E97" s="1">
        <f aca="true" t="shared" si="17" ref="E97:E112">E96+(A97-A96)/D97</f>
        <v>171.7812447070975</v>
      </c>
    </row>
    <row r="98" spans="1:5" ht="15.75">
      <c r="A98" s="1">
        <v>216</v>
      </c>
      <c r="B98" s="1">
        <v>1.0721</v>
      </c>
      <c r="C98" s="1">
        <f t="shared" si="15"/>
        <v>1.0811372683505835</v>
      </c>
      <c r="D98" s="12">
        <f t="shared" si="16"/>
        <v>1.3092262732292328</v>
      </c>
      <c r="E98" s="1">
        <f t="shared" si="17"/>
        <v>172.92695956989218</v>
      </c>
    </row>
    <row r="99" spans="1:5" ht="15.75">
      <c r="A99" s="1">
        <v>220.75</v>
      </c>
      <c r="B99" s="1">
        <v>0.9845</v>
      </c>
      <c r="C99" s="1">
        <f t="shared" si="15"/>
        <v>0.9937982239354808</v>
      </c>
      <c r="D99" s="12">
        <f t="shared" si="16"/>
        <v>1.3118948621765552</v>
      </c>
      <c r="E99" s="1">
        <f t="shared" si="17"/>
        <v>176.54767654725674</v>
      </c>
    </row>
    <row r="100" spans="1:5" ht="15.75">
      <c r="A100" s="1">
        <v>222.35</v>
      </c>
      <c r="B100" s="1">
        <v>1.1535</v>
      </c>
      <c r="C100" s="1">
        <f t="shared" si="15"/>
        <v>1.1647887838898094</v>
      </c>
      <c r="D100" s="12">
        <f t="shared" si="16"/>
        <v>1.312793755295653</v>
      </c>
      <c r="E100" s="1">
        <f t="shared" si="17"/>
        <v>177.76645138797014</v>
      </c>
    </row>
    <row r="101" spans="1:5" ht="15.75">
      <c r="A101" s="1">
        <v>223.85</v>
      </c>
      <c r="B101" s="1">
        <v>1.2008</v>
      </c>
      <c r="C101" s="1">
        <f t="shared" si="15"/>
        <v>1.212936618934726</v>
      </c>
      <c r="D101" s="12">
        <f t="shared" si="16"/>
        <v>1.3136364675948073</v>
      </c>
      <c r="E101" s="1">
        <f t="shared" si="17"/>
        <v>178.90831980971578</v>
      </c>
    </row>
    <row r="102" spans="1:5" ht="15.75">
      <c r="A102" s="1">
        <v>225.35</v>
      </c>
      <c r="B102" s="1">
        <v>1.6086</v>
      </c>
      <c r="C102" s="1">
        <f t="shared" si="15"/>
        <v>1.6253739554431277</v>
      </c>
      <c r="D102" s="12">
        <f t="shared" si="16"/>
        <v>1.3144791798939617</v>
      </c>
      <c r="E102" s="1">
        <f t="shared" si="17"/>
        <v>180.0494561798795</v>
      </c>
    </row>
    <row r="103" spans="1:5" ht="15.75">
      <c r="A103" s="1">
        <v>230.35</v>
      </c>
      <c r="B103" s="1">
        <v>1.2423</v>
      </c>
      <c r="C103" s="1">
        <f t="shared" si="15"/>
        <v>1.256581747444626</v>
      </c>
      <c r="D103" s="12">
        <f t="shared" si="16"/>
        <v>1.317288220891143</v>
      </c>
      <c r="E103" s="1">
        <f t="shared" si="17"/>
        <v>183.84513272257075</v>
      </c>
    </row>
    <row r="104" spans="1:5" ht="15.75">
      <c r="A104" s="1">
        <v>231.85</v>
      </c>
      <c r="B104" s="1">
        <v>1.2759</v>
      </c>
      <c r="C104" s="1">
        <f t="shared" si="15"/>
        <v>1.2909770257832491</v>
      </c>
      <c r="D104" s="12">
        <f t="shared" si="16"/>
        <v>1.3181309331902973</v>
      </c>
      <c r="E104" s="1">
        <f t="shared" si="17"/>
        <v>184.9831076856266</v>
      </c>
    </row>
    <row r="105" spans="1:5" ht="15.75">
      <c r="A105" s="1">
        <v>233.35</v>
      </c>
      <c r="B105" s="1">
        <v>1.5299</v>
      </c>
      <c r="C105" s="1">
        <f t="shared" si="15"/>
        <v>1.548468915511584</v>
      </c>
      <c r="D105" s="12">
        <f t="shared" si="16"/>
        <v>1.3189736454894516</v>
      </c>
      <c r="E105" s="1">
        <f t="shared" si="17"/>
        <v>186.12035557919114</v>
      </c>
    </row>
    <row r="106" spans="1:5" ht="15.75">
      <c r="A106" s="1">
        <v>234.85</v>
      </c>
      <c r="B106" s="1">
        <v>1.5919</v>
      </c>
      <c r="C106" s="1">
        <f t="shared" si="15"/>
        <v>1.6117317337883459</v>
      </c>
      <c r="D106" s="12">
        <f t="shared" si="16"/>
        <v>1.319816357788606</v>
      </c>
      <c r="E106" s="1">
        <f t="shared" si="17"/>
        <v>187.2568773317426</v>
      </c>
    </row>
    <row r="107" spans="1:5" ht="15.75">
      <c r="A107" s="1">
        <v>241.45</v>
      </c>
      <c r="B107" s="1">
        <v>1.3242</v>
      </c>
      <c r="C107" s="1">
        <f t="shared" si="15"/>
        <v>1.3425645037236986</v>
      </c>
      <c r="D107" s="12">
        <f t="shared" si="16"/>
        <v>1.323524291904885</v>
      </c>
      <c r="E107" s="1">
        <f t="shared" si="17"/>
        <v>192.2435632885987</v>
      </c>
    </row>
    <row r="108" spans="1:5" ht="15.75">
      <c r="A108" s="1">
        <v>242.95</v>
      </c>
      <c r="B108" s="1">
        <v>1.3195</v>
      </c>
      <c r="C108" s="1">
        <f t="shared" si="15"/>
        <v>1.3382223044017871</v>
      </c>
      <c r="D108" s="12">
        <f t="shared" si="16"/>
        <v>1.3243670042040396</v>
      </c>
      <c r="E108" s="1">
        <f t="shared" si="17"/>
        <v>193.37617984823694</v>
      </c>
    </row>
    <row r="109" spans="1:5" ht="15.75">
      <c r="A109" s="1">
        <v>244.45</v>
      </c>
      <c r="B109" s="1">
        <v>1.5045</v>
      </c>
      <c r="C109" s="1">
        <f t="shared" si="15"/>
        <v>1.5263295441158202</v>
      </c>
      <c r="D109" s="12">
        <f t="shared" si="16"/>
        <v>1.325209716503194</v>
      </c>
      <c r="E109" s="1">
        <f t="shared" si="17"/>
        <v>194.50807616722713</v>
      </c>
    </row>
    <row r="110" spans="1:5" ht="15.75">
      <c r="A110" s="1">
        <v>245.95</v>
      </c>
      <c r="B110" s="1">
        <v>1.8359</v>
      </c>
      <c r="C110" s="1">
        <f t="shared" si="15"/>
        <v>1.8631265131701844</v>
      </c>
      <c r="D110" s="12">
        <f t="shared" si="16"/>
        <v>1.3260524288023483</v>
      </c>
      <c r="E110" s="1">
        <f t="shared" si="17"/>
        <v>195.63925316100162</v>
      </c>
    </row>
    <row r="111" spans="1:5" ht="15.75">
      <c r="A111" s="1">
        <v>289.75</v>
      </c>
      <c r="B111" s="1">
        <v>1.3826</v>
      </c>
      <c r="C111" s="1">
        <f t="shared" si="15"/>
        <v>1.416045763808826</v>
      </c>
      <c r="D111" s="12">
        <f t="shared" si="16"/>
        <v>1.3506596279376555</v>
      </c>
      <c r="E111" s="1">
        <f t="shared" si="17"/>
        <v>228.06785256089555</v>
      </c>
    </row>
    <row r="112" spans="1:5" ht="15.75">
      <c r="A112" s="1">
        <v>291.25</v>
      </c>
      <c r="B112" s="1">
        <v>0.8728</v>
      </c>
      <c r="C112" s="1">
        <f aca="true" t="shared" si="18" ref="C112:C127">B112*(1+($I$27+$I$28*A112)/(1282900)+($I$29+A112*$I$30-$I$31)/400)</f>
        <v>0.8941932416689606</v>
      </c>
      <c r="D112" s="12">
        <f aca="true" t="shared" si="19" ref="D112:D127">G$17+G$19*A112</f>
        <v>1.3515023402368098</v>
      </c>
      <c r="E112" s="1">
        <f t="shared" si="17"/>
        <v>229.17772855248072</v>
      </c>
    </row>
    <row r="113" spans="1:5" ht="15.75">
      <c r="A113" s="1">
        <v>292.75</v>
      </c>
      <c r="B113" s="1">
        <v>1.5481</v>
      </c>
      <c r="C113" s="1">
        <f t="shared" si="18"/>
        <v>1.5865418141936325</v>
      </c>
      <c r="D113" s="12">
        <f t="shared" si="19"/>
        <v>1.3523450525359644</v>
      </c>
      <c r="E113" s="1">
        <f aca="true" t="shared" si="20" ref="E113:E128">E112+(A113-A112)/D113</f>
        <v>230.28691292608946</v>
      </c>
    </row>
    <row r="114" spans="1:5" ht="15.75">
      <c r="A114" s="1">
        <v>294.25</v>
      </c>
      <c r="B114" s="1">
        <v>1.7536</v>
      </c>
      <c r="C114" s="1">
        <f t="shared" si="18"/>
        <v>1.7977068480535838</v>
      </c>
      <c r="D114" s="12">
        <f t="shared" si="19"/>
        <v>1.3531877648351187</v>
      </c>
      <c r="E114" s="1">
        <f t="shared" si="20"/>
        <v>231.39540654314692</v>
      </c>
    </row>
    <row r="115" spans="1:5" ht="15.75">
      <c r="A115" s="1">
        <v>297.85</v>
      </c>
      <c r="B115" s="1">
        <v>1.3256</v>
      </c>
      <c r="C115" s="1">
        <f t="shared" si="18"/>
        <v>1.3599615685681365</v>
      </c>
      <c r="D115" s="12">
        <f t="shared" si="19"/>
        <v>1.3552102743530892</v>
      </c>
      <c r="E115" s="1">
        <f t="shared" si="20"/>
        <v>234.05182087834555</v>
      </c>
    </row>
    <row r="116" spans="1:5" ht="15.75">
      <c r="A116" s="1">
        <v>299.35</v>
      </c>
      <c r="B116" s="1">
        <v>1.1267</v>
      </c>
      <c r="C116" s="1">
        <f t="shared" si="18"/>
        <v>1.1562669556129557</v>
      </c>
      <c r="D116" s="12">
        <f t="shared" si="19"/>
        <v>1.3560529866522435</v>
      </c>
      <c r="E116" s="1">
        <f t="shared" si="20"/>
        <v>235.15797234496569</v>
      </c>
    </row>
    <row r="117" spans="1:5" ht="15.75">
      <c r="A117" s="1">
        <v>300.8</v>
      </c>
      <c r="B117" s="1">
        <v>1.3427</v>
      </c>
      <c r="C117" s="1">
        <f t="shared" si="18"/>
        <v>1.3783513174644981</v>
      </c>
      <c r="D117" s="12">
        <f t="shared" si="19"/>
        <v>1.356867608541426</v>
      </c>
      <c r="E117" s="1">
        <f t="shared" si="20"/>
        <v>236.22661013311267</v>
      </c>
    </row>
    <row r="118" spans="1:5" ht="15.75">
      <c r="A118" s="1">
        <v>302.12</v>
      </c>
      <c r="B118" s="1">
        <v>1.5087</v>
      </c>
      <c r="C118" s="1">
        <f t="shared" si="18"/>
        <v>1.5491845394727712</v>
      </c>
      <c r="D118" s="12">
        <f t="shared" si="19"/>
        <v>1.3576091953646818</v>
      </c>
      <c r="E118" s="1">
        <f t="shared" si="20"/>
        <v>237.19890761349723</v>
      </c>
    </row>
    <row r="119" spans="1:5" ht="15.75">
      <c r="A119" s="1">
        <v>307.55</v>
      </c>
      <c r="B119" s="1">
        <v>1.4156</v>
      </c>
      <c r="C119" s="1">
        <f t="shared" si="18"/>
        <v>1.4552290017943605</v>
      </c>
      <c r="D119" s="12">
        <f t="shared" si="19"/>
        <v>1.3606598138876207</v>
      </c>
      <c r="E119" s="1">
        <f t="shared" si="20"/>
        <v>241.18961854989627</v>
      </c>
    </row>
    <row r="120" spans="1:5" ht="15.75">
      <c r="A120" s="1">
        <v>309.05</v>
      </c>
      <c r="B120" s="1">
        <v>1.2379</v>
      </c>
      <c r="C120" s="1">
        <f t="shared" si="18"/>
        <v>1.2729512048584017</v>
      </c>
      <c r="D120" s="12">
        <f t="shared" si="19"/>
        <v>1.361502526186775</v>
      </c>
      <c r="E120" s="1">
        <f t="shared" si="20"/>
        <v>242.29134254316796</v>
      </c>
    </row>
    <row r="121" spans="1:5" ht="15.75">
      <c r="A121" s="1">
        <v>312.05</v>
      </c>
      <c r="B121" s="1">
        <v>1.4736</v>
      </c>
      <c r="C121" s="1">
        <f t="shared" si="18"/>
        <v>1.5162698244075883</v>
      </c>
      <c r="D121" s="12">
        <f t="shared" si="19"/>
        <v>1.3631879507850837</v>
      </c>
      <c r="E121" s="1">
        <f t="shared" si="20"/>
        <v>244.49206622053927</v>
      </c>
    </row>
    <row r="122" spans="1:5" ht="15.75">
      <c r="A122" s="1">
        <v>313.55</v>
      </c>
      <c r="B122" s="1">
        <v>1.7205</v>
      </c>
      <c r="C122" s="1">
        <f t="shared" si="18"/>
        <v>1.7708706323968118</v>
      </c>
      <c r="D122" s="12">
        <f t="shared" si="19"/>
        <v>1.364030663084238</v>
      </c>
      <c r="E122" s="1">
        <f t="shared" si="20"/>
        <v>245.59174824426177</v>
      </c>
    </row>
    <row r="123" spans="1:5" ht="15.75">
      <c r="A123" s="1">
        <v>317.15</v>
      </c>
      <c r="B123" s="1">
        <v>1.3796</v>
      </c>
      <c r="C123" s="1">
        <f t="shared" si="18"/>
        <v>1.421051586314462</v>
      </c>
      <c r="D123" s="12">
        <f t="shared" si="19"/>
        <v>1.3660531726022085</v>
      </c>
      <c r="E123" s="1">
        <f t="shared" si="20"/>
        <v>248.22707758004617</v>
      </c>
    </row>
    <row r="124" spans="1:5" ht="15.75">
      <c r="A124" s="1">
        <v>318.65</v>
      </c>
      <c r="B124" s="1">
        <v>1.1046</v>
      </c>
      <c r="C124" s="1">
        <f t="shared" si="18"/>
        <v>1.1381430046476932</v>
      </c>
      <c r="D124" s="12">
        <f t="shared" si="19"/>
        <v>1.3668958849013628</v>
      </c>
      <c r="E124" s="1">
        <f t="shared" si="20"/>
        <v>249.3244545028747</v>
      </c>
    </row>
    <row r="125" spans="1:5" ht="15.75">
      <c r="A125" s="1">
        <v>318.65</v>
      </c>
      <c r="B125" s="1">
        <v>1.2716</v>
      </c>
      <c r="C125" s="1">
        <f t="shared" si="18"/>
        <v>1.3102142356599735</v>
      </c>
      <c r="D125" s="12">
        <f t="shared" si="19"/>
        <v>1.3668958849013628</v>
      </c>
      <c r="E125" s="1">
        <f t="shared" si="20"/>
        <v>249.3244545028747</v>
      </c>
    </row>
    <row r="126" spans="1:5" ht="15.75">
      <c r="A126" s="1">
        <v>320.15</v>
      </c>
      <c r="B126" s="1">
        <v>1.1758</v>
      </c>
      <c r="C126" s="1">
        <f t="shared" si="18"/>
        <v>1.2118820275584243</v>
      </c>
      <c r="D126" s="12">
        <f t="shared" si="19"/>
        <v>1.3677385972005172</v>
      </c>
      <c r="E126" s="1">
        <f t="shared" si="20"/>
        <v>250.42115529282842</v>
      </c>
    </row>
    <row r="127" spans="1:5" ht="15.75">
      <c r="A127" s="1">
        <v>320.15</v>
      </c>
      <c r="B127" s="1">
        <v>1.0494</v>
      </c>
      <c r="C127" s="1">
        <f t="shared" si="18"/>
        <v>1.0816031635650711</v>
      </c>
      <c r="D127" s="12">
        <f t="shared" si="19"/>
        <v>1.3677385972005172</v>
      </c>
      <c r="E127" s="1">
        <f t="shared" si="20"/>
        <v>250.42115529282842</v>
      </c>
    </row>
    <row r="128" spans="1:5" ht="15.75">
      <c r="A128" s="1">
        <v>321.4</v>
      </c>
      <c r="B128" s="1">
        <v>1.2144</v>
      </c>
      <c r="C128" s="1">
        <f aca="true" t="shared" si="21" ref="C128:C143">B128*(1+($I$27+$I$28*A128)/(1282900)+($I$29+A128*$I$30-$I$31)/400)</f>
        <v>1.2519909631802975</v>
      </c>
      <c r="D128" s="12">
        <f aca="true" t="shared" si="22" ref="D128:D143">G$17+G$19*A128</f>
        <v>1.3684408574498126</v>
      </c>
      <c r="E128" s="1">
        <f t="shared" si="20"/>
        <v>251.33460361117918</v>
      </c>
    </row>
    <row r="129" spans="1:5" ht="15.75">
      <c r="A129" s="1">
        <v>321.65</v>
      </c>
      <c r="B129" s="1">
        <v>1.5187</v>
      </c>
      <c r="C129" s="1">
        <f t="shared" si="21"/>
        <v>1.5657915116990198</v>
      </c>
      <c r="D129" s="12">
        <f t="shared" si="22"/>
        <v>1.3685813094996715</v>
      </c>
      <c r="E129" s="1">
        <f aca="true" t="shared" si="23" ref="E129:E144">E128+(A129-A128)/D129</f>
        <v>251.51727452613665</v>
      </c>
    </row>
    <row r="130" spans="1:5" ht="15.75">
      <c r="A130" s="1">
        <v>336.45</v>
      </c>
      <c r="B130" s="1">
        <v>1.2498</v>
      </c>
      <c r="C130" s="1">
        <f t="shared" si="21"/>
        <v>1.2925064903039072</v>
      </c>
      <c r="D130" s="12">
        <f t="shared" si="22"/>
        <v>1.376896070851328</v>
      </c>
      <c r="E130" s="1">
        <f t="shared" si="23"/>
        <v>262.26608869832705</v>
      </c>
    </row>
    <row r="131" spans="1:5" ht="15.75">
      <c r="A131" s="1">
        <v>337.95</v>
      </c>
      <c r="B131" s="1">
        <v>1.1208</v>
      </c>
      <c r="C131" s="1">
        <f t="shared" si="21"/>
        <v>1.1594577615254675</v>
      </c>
      <c r="D131" s="12">
        <f t="shared" si="22"/>
        <v>1.3777387831504824</v>
      </c>
      <c r="E131" s="1">
        <f t="shared" si="23"/>
        <v>263.3548291898809</v>
      </c>
    </row>
    <row r="132" spans="1:5" ht="15.75">
      <c r="A132" s="1">
        <v>339.45</v>
      </c>
      <c r="B132" s="1">
        <v>1.5025</v>
      </c>
      <c r="C132" s="1">
        <f t="shared" si="21"/>
        <v>1.5548047058911292</v>
      </c>
      <c r="D132" s="12">
        <f t="shared" si="22"/>
        <v>1.3785814954496367</v>
      </c>
      <c r="E132" s="1">
        <f t="shared" si="23"/>
        <v>264.4429041458782</v>
      </c>
    </row>
    <row r="133" spans="1:5" ht="15.75">
      <c r="A133" s="1">
        <v>340.95</v>
      </c>
      <c r="B133" s="1">
        <v>1.3595</v>
      </c>
      <c r="C133" s="1">
        <f t="shared" si="21"/>
        <v>1.4072624252789478</v>
      </c>
      <c r="D133" s="12">
        <f t="shared" si="22"/>
        <v>1.379424207748791</v>
      </c>
      <c r="E133" s="1">
        <f t="shared" si="23"/>
        <v>265.53031437949153</v>
      </c>
    </row>
    <row r="134" spans="1:5" ht="15.75">
      <c r="A134" s="1">
        <v>346.05</v>
      </c>
      <c r="B134" s="1">
        <v>1.2351</v>
      </c>
      <c r="C134" s="1">
        <f t="shared" si="21"/>
        <v>1.2798381117341722</v>
      </c>
      <c r="D134" s="12">
        <f t="shared" si="22"/>
        <v>1.3822894295659158</v>
      </c>
      <c r="E134" s="1">
        <f t="shared" si="23"/>
        <v>269.219845595542</v>
      </c>
    </row>
    <row r="135" spans="1:5" ht="15.75">
      <c r="A135" s="1">
        <v>347.55</v>
      </c>
      <c r="B135" s="1">
        <v>1.1891</v>
      </c>
      <c r="C135" s="1">
        <f t="shared" si="21"/>
        <v>1.2325530685466073</v>
      </c>
      <c r="D135" s="12">
        <f t="shared" si="22"/>
        <v>1.3831321418650702</v>
      </c>
      <c r="E135" s="1">
        <f t="shared" si="23"/>
        <v>270.3043406734868</v>
      </c>
    </row>
    <row r="136" spans="1:5" ht="15.75">
      <c r="A136" s="1">
        <v>349.05</v>
      </c>
      <c r="B136" s="1">
        <v>1.3634</v>
      </c>
      <c r="C136" s="1">
        <f t="shared" si="21"/>
        <v>1.4136595369949974</v>
      </c>
      <c r="D136" s="12">
        <f t="shared" si="22"/>
        <v>1.3839748541642245</v>
      </c>
      <c r="E136" s="1">
        <f t="shared" si="23"/>
        <v>271.3881753945344</v>
      </c>
    </row>
    <row r="137" spans="1:5" ht="15.75">
      <c r="A137" s="1">
        <v>350.55</v>
      </c>
      <c r="B137" s="1">
        <v>1.2933</v>
      </c>
      <c r="C137" s="1">
        <f t="shared" si="21"/>
        <v>1.3413899971272043</v>
      </c>
      <c r="D137" s="12">
        <f t="shared" si="22"/>
        <v>1.3848175664633788</v>
      </c>
      <c r="E137" s="1">
        <f t="shared" si="23"/>
        <v>272.4713505623876</v>
      </c>
    </row>
    <row r="138" spans="1:5" ht="15.75">
      <c r="A138" s="1">
        <v>357.15</v>
      </c>
      <c r="B138" s="1">
        <v>0.9229</v>
      </c>
      <c r="C138" s="1">
        <f t="shared" si="21"/>
        <v>0.9585187904421174</v>
      </c>
      <c r="D138" s="12">
        <f t="shared" si="22"/>
        <v>1.3885255005796582</v>
      </c>
      <c r="E138" s="1">
        <f t="shared" si="23"/>
        <v>277.2245941990689</v>
      </c>
    </row>
    <row r="139" spans="1:5" ht="15.75">
      <c r="A139" s="1">
        <v>358.65</v>
      </c>
      <c r="B139" s="1">
        <v>1.0751</v>
      </c>
      <c r="C139" s="1">
        <f t="shared" si="21"/>
        <v>1.1169374978061442</v>
      </c>
      <c r="D139" s="12">
        <f t="shared" si="22"/>
        <v>1.3893682128788125</v>
      </c>
      <c r="E139" s="1">
        <f t="shared" si="23"/>
        <v>278.3042216053214</v>
      </c>
    </row>
    <row r="140" spans="1:5" ht="15.75">
      <c r="A140" s="1">
        <v>360.15</v>
      </c>
      <c r="B140" s="1">
        <v>1.3665</v>
      </c>
      <c r="C140" s="1">
        <f t="shared" si="21"/>
        <v>1.420115372216712</v>
      </c>
      <c r="D140" s="12">
        <f t="shared" si="22"/>
        <v>1.3902109251779668</v>
      </c>
      <c r="E140" s="1">
        <f t="shared" si="23"/>
        <v>279.38319456750554</v>
      </c>
    </row>
    <row r="141" spans="1:5" ht="15.75">
      <c r="A141" s="1">
        <v>361.65</v>
      </c>
      <c r="B141" s="1">
        <v>1.7081</v>
      </c>
      <c r="C141" s="1">
        <f t="shared" si="21"/>
        <v>1.7756657869649999</v>
      </c>
      <c r="D141" s="12">
        <f t="shared" si="22"/>
        <v>1.3910536374771212</v>
      </c>
      <c r="E141" s="1">
        <f t="shared" si="23"/>
        <v>280.461513878557</v>
      </c>
    </row>
    <row r="142" spans="1:5" ht="15.75">
      <c r="A142" s="1">
        <v>376.42</v>
      </c>
      <c r="B142" s="1">
        <v>1.0571</v>
      </c>
      <c r="C142" s="1">
        <f t="shared" si="21"/>
        <v>1.1022514663571956</v>
      </c>
      <c r="D142" s="12">
        <f t="shared" si="22"/>
        <v>1.3993515445827944</v>
      </c>
      <c r="E142" s="1">
        <f t="shared" si="23"/>
        <v>291.0164027177326</v>
      </c>
    </row>
    <row r="143" spans="1:5" ht="15.75">
      <c r="A143" s="1">
        <v>377.92</v>
      </c>
      <c r="B143" s="1">
        <v>1.0967</v>
      </c>
      <c r="C143" s="1">
        <f t="shared" si="21"/>
        <v>1.1438944452019824</v>
      </c>
      <c r="D143" s="12">
        <f t="shared" si="22"/>
        <v>1.4001942568819488</v>
      </c>
      <c r="E143" s="1">
        <f t="shared" si="23"/>
        <v>292.08768264380535</v>
      </c>
    </row>
    <row r="144" spans="1:5" ht="15.75">
      <c r="A144" s="1">
        <v>379.3</v>
      </c>
      <c r="B144" s="1">
        <v>1.363</v>
      </c>
      <c r="C144" s="1">
        <f aca="true" t="shared" si="24" ref="C144:C159">B144*(1+($I$27+$I$28*A144)/(1282900)+($I$29+A144*$I$30-$I$31)/400)</f>
        <v>1.42205614290934</v>
      </c>
      <c r="D144" s="12">
        <f aca="true" t="shared" si="25" ref="D144:D159">G$17+G$19*A144</f>
        <v>1.4009695521971708</v>
      </c>
      <c r="E144" s="1">
        <f t="shared" si="23"/>
        <v>293.0727147580549</v>
      </c>
    </row>
    <row r="145" spans="1:5" ht="15.75">
      <c r="A145" s="1">
        <v>380.82</v>
      </c>
      <c r="B145" s="1">
        <v>1.2006</v>
      </c>
      <c r="C145" s="1">
        <f t="shared" si="24"/>
        <v>1.2530096650501752</v>
      </c>
      <c r="D145" s="12">
        <f t="shared" si="25"/>
        <v>1.401823500660314</v>
      </c>
      <c r="E145" s="1">
        <f aca="true" t="shared" si="26" ref="E145:E160">E144+(A145-A144)/D145</f>
        <v>294.15701673992635</v>
      </c>
    </row>
    <row r="146" spans="1:5" ht="15.75">
      <c r="A146" s="1">
        <v>385.85</v>
      </c>
      <c r="B146" s="1">
        <v>1.351</v>
      </c>
      <c r="C146" s="1">
        <f t="shared" si="24"/>
        <v>1.411427321169729</v>
      </c>
      <c r="D146" s="12">
        <f t="shared" si="25"/>
        <v>1.4046493959034783</v>
      </c>
      <c r="E146" s="1">
        <f t="shared" si="26"/>
        <v>297.73798150926274</v>
      </c>
    </row>
    <row r="147" spans="1:5" ht="15.75">
      <c r="A147" s="1">
        <v>387.35</v>
      </c>
      <c r="B147" s="1">
        <v>1.2018</v>
      </c>
      <c r="C147" s="1">
        <f t="shared" si="24"/>
        <v>1.2559391782666216</v>
      </c>
      <c r="D147" s="12">
        <f t="shared" si="25"/>
        <v>1.4054921082026326</v>
      </c>
      <c r="E147" s="1">
        <f t="shared" si="26"/>
        <v>298.805223360886</v>
      </c>
    </row>
    <row r="148" spans="1:5" ht="15.75">
      <c r="A148" s="1">
        <v>388.85</v>
      </c>
      <c r="B148" s="1">
        <v>1.4657</v>
      </c>
      <c r="C148" s="1">
        <f t="shared" si="24"/>
        <v>1.5321973017387323</v>
      </c>
      <c r="D148" s="12">
        <f t="shared" si="25"/>
        <v>1.406334820501787</v>
      </c>
      <c r="E148" s="1">
        <f t="shared" si="26"/>
        <v>299.8718256935117</v>
      </c>
    </row>
    <row r="149" spans="1:5" ht="15.75">
      <c r="A149" s="1">
        <v>390.35</v>
      </c>
      <c r="B149" s="1">
        <v>2.0058</v>
      </c>
      <c r="C149" s="1">
        <f t="shared" si="24"/>
        <v>2.09744406732373</v>
      </c>
      <c r="D149" s="12">
        <f t="shared" si="25"/>
        <v>1.4071775328009413</v>
      </c>
      <c r="E149" s="1">
        <f t="shared" si="26"/>
        <v>300.9377892731137</v>
      </c>
    </row>
    <row r="150" spans="1:5" ht="15.75">
      <c r="A150" s="1">
        <v>395.35</v>
      </c>
      <c r="B150" s="1">
        <v>1.2837</v>
      </c>
      <c r="C150" s="1">
        <f t="shared" si="24"/>
        <v>1.3437233411903466</v>
      </c>
      <c r="D150" s="12">
        <f t="shared" si="25"/>
        <v>1.4099865737981225</v>
      </c>
      <c r="E150" s="1">
        <f t="shared" si="26"/>
        <v>304.48392233063026</v>
      </c>
    </row>
    <row r="151" spans="1:5" ht="15.75">
      <c r="A151" s="1">
        <v>396.85</v>
      </c>
      <c r="B151" s="1">
        <v>1.2419</v>
      </c>
      <c r="C151" s="1">
        <f t="shared" si="24"/>
        <v>1.3003669600513992</v>
      </c>
      <c r="D151" s="12">
        <f t="shared" si="25"/>
        <v>1.4108292860972769</v>
      </c>
      <c r="E151" s="1">
        <f t="shared" si="26"/>
        <v>305.5471267982306</v>
      </c>
    </row>
    <row r="152" spans="1:5" ht="15.75">
      <c r="A152" s="1">
        <v>398.35</v>
      </c>
      <c r="B152" s="1">
        <v>1.5207</v>
      </c>
      <c r="C152" s="1">
        <f t="shared" si="24"/>
        <v>1.5927799634126194</v>
      </c>
      <c r="D152" s="12">
        <f t="shared" si="25"/>
        <v>1.4116719983964312</v>
      </c>
      <c r="E152" s="1">
        <f t="shared" si="26"/>
        <v>306.6096965748528</v>
      </c>
    </row>
    <row r="153" spans="1:5" ht="15.75">
      <c r="A153" s="1">
        <v>399.85</v>
      </c>
      <c r="B153" s="1">
        <v>1.487</v>
      </c>
      <c r="C153" s="1">
        <f t="shared" si="24"/>
        <v>1.5579592866161431</v>
      </c>
      <c r="D153" s="12">
        <f t="shared" si="25"/>
        <v>1.4125147106955855</v>
      </c>
      <c r="E153" s="1">
        <f t="shared" si="26"/>
        <v>307.6716324178157</v>
      </c>
    </row>
    <row r="154" spans="1:5" ht="15.75">
      <c r="A154" s="1">
        <v>405.1</v>
      </c>
      <c r="B154" s="1">
        <v>1.3225</v>
      </c>
      <c r="C154" s="1">
        <f t="shared" si="24"/>
        <v>1.387093188775556</v>
      </c>
      <c r="D154" s="12">
        <f t="shared" si="25"/>
        <v>1.415464203742626</v>
      </c>
      <c r="E154" s="1">
        <f t="shared" si="26"/>
        <v>311.38066298610454</v>
      </c>
    </row>
    <row r="155" spans="1:5" ht="15.75">
      <c r="A155" s="1">
        <v>405.1</v>
      </c>
      <c r="B155" s="1">
        <v>1.3053</v>
      </c>
      <c r="C155" s="1">
        <f t="shared" si="24"/>
        <v>1.3690531110084938</v>
      </c>
      <c r="D155" s="12">
        <f t="shared" si="25"/>
        <v>1.415464203742626</v>
      </c>
      <c r="E155" s="1">
        <f t="shared" si="26"/>
        <v>311.38066298610454</v>
      </c>
    </row>
    <row r="156" spans="1:5" ht="15.75">
      <c r="A156" s="1">
        <v>406.55</v>
      </c>
      <c r="B156" s="1">
        <v>1.3078</v>
      </c>
      <c r="C156" s="1">
        <f t="shared" si="24"/>
        <v>1.3720804724192563</v>
      </c>
      <c r="D156" s="12">
        <f t="shared" si="25"/>
        <v>1.4162788256318084</v>
      </c>
      <c r="E156" s="1">
        <f t="shared" si="26"/>
        <v>312.4044726863965</v>
      </c>
    </row>
    <row r="157" spans="1:5" ht="15.75">
      <c r="A157" s="1">
        <v>408.05</v>
      </c>
      <c r="B157" s="1">
        <v>1.5481</v>
      </c>
      <c r="C157" s="1">
        <f t="shared" si="24"/>
        <v>1.6246878663292035</v>
      </c>
      <c r="D157" s="12">
        <f t="shared" si="25"/>
        <v>1.4171215379309627</v>
      </c>
      <c r="E157" s="1">
        <f t="shared" si="26"/>
        <v>313.4629563519472</v>
      </c>
    </row>
    <row r="158" spans="1:5" ht="15.75">
      <c r="A158" s="1">
        <v>409.55</v>
      </c>
      <c r="B158" s="1">
        <v>1.5524</v>
      </c>
      <c r="C158" s="1">
        <f t="shared" si="24"/>
        <v>1.6296982376819298</v>
      </c>
      <c r="D158" s="12">
        <f t="shared" si="25"/>
        <v>1.417964250230117</v>
      </c>
      <c r="E158" s="1">
        <f t="shared" si="26"/>
        <v>314.5208109486033</v>
      </c>
    </row>
    <row r="159" spans="1:5" ht="15.75">
      <c r="A159" s="1">
        <v>414.65</v>
      </c>
      <c r="B159" s="1">
        <v>1.3639</v>
      </c>
      <c r="C159" s="1">
        <f t="shared" si="24"/>
        <v>1.4332988386881025</v>
      </c>
      <c r="D159" s="12">
        <f t="shared" si="25"/>
        <v>1.4208294720472419</v>
      </c>
      <c r="E159" s="1">
        <f t="shared" si="26"/>
        <v>318.1102635186232</v>
      </c>
    </row>
    <row r="160" spans="1:5" ht="15.75">
      <c r="A160" s="1">
        <v>416.15</v>
      </c>
      <c r="B160" s="1">
        <v>1.2301</v>
      </c>
      <c r="C160" s="1">
        <f aca="true" t="shared" si="27" ref="C160:C175">B160*(1+($I$27+$I$28*A160)/(1282900)+($I$29+A160*$I$30-$I$31)/400)</f>
        <v>1.2930850646385552</v>
      </c>
      <c r="D160" s="12">
        <f aca="true" t="shared" si="28" ref="D160:D175">G$17+G$19*A160</f>
        <v>1.4216721843463962</v>
      </c>
      <c r="E160" s="1">
        <f t="shared" si="26"/>
        <v>319.16535907195544</v>
      </c>
    </row>
    <row r="161" spans="1:5" ht="15.75">
      <c r="A161" s="1">
        <v>417.65</v>
      </c>
      <c r="B161" s="1">
        <v>1.5952</v>
      </c>
      <c r="C161" s="1">
        <f t="shared" si="27"/>
        <v>1.6773907165188033</v>
      </c>
      <c r="D161" s="12">
        <f t="shared" si="28"/>
        <v>1.4225148966455505</v>
      </c>
      <c r="E161" s="1">
        <f aca="true" t="shared" si="29" ref="E161:E176">E160+(A161-A160)/D161</f>
        <v>320.21982957594605</v>
      </c>
    </row>
    <row r="162" spans="1:5" ht="15.75">
      <c r="A162" s="1">
        <v>419.15</v>
      </c>
      <c r="B162" s="1">
        <v>1.7499</v>
      </c>
      <c r="C162" s="1">
        <f t="shared" si="27"/>
        <v>1.8406223956932346</v>
      </c>
      <c r="D162" s="12">
        <f t="shared" si="28"/>
        <v>1.423357608944705</v>
      </c>
      <c r="E162" s="1">
        <f t="shared" si="29"/>
        <v>321.2736757707278</v>
      </c>
    </row>
    <row r="163" spans="1:5" ht="15.75">
      <c r="A163" s="1">
        <v>424.35</v>
      </c>
      <c r="B163" s="1">
        <v>1.3387</v>
      </c>
      <c r="C163" s="1">
        <f t="shared" si="27"/>
        <v>1.4095916809711622</v>
      </c>
      <c r="D163" s="12">
        <f t="shared" si="28"/>
        <v>1.4262790115817734</v>
      </c>
      <c r="E163" s="1">
        <f t="shared" si="29"/>
        <v>324.9195262374139</v>
      </c>
    </row>
    <row r="164" spans="1:5" ht="15.75">
      <c r="A164" s="1">
        <v>425.85</v>
      </c>
      <c r="B164" s="1">
        <v>1.1842</v>
      </c>
      <c r="C164" s="1">
        <f t="shared" si="27"/>
        <v>1.2472896485069167</v>
      </c>
      <c r="D164" s="12">
        <f t="shared" si="28"/>
        <v>1.4271217238809277</v>
      </c>
      <c r="E164" s="1">
        <f t="shared" si="29"/>
        <v>325.9705928527555</v>
      </c>
    </row>
    <row r="165" spans="1:5" ht="15.75">
      <c r="A165" s="1">
        <v>428.85</v>
      </c>
      <c r="B165" s="1">
        <v>1.4604</v>
      </c>
      <c r="C165" s="1">
        <f t="shared" si="27"/>
        <v>1.5391408270929614</v>
      </c>
      <c r="D165" s="12">
        <f t="shared" si="28"/>
        <v>1.4288071484792366</v>
      </c>
      <c r="E165" s="1">
        <f t="shared" si="29"/>
        <v>328.0702464016568</v>
      </c>
    </row>
    <row r="166" spans="1:5" ht="15.75">
      <c r="A166" s="1">
        <v>430.35</v>
      </c>
      <c r="B166" s="1">
        <v>1.1495</v>
      </c>
      <c r="C166" s="1">
        <f t="shared" si="27"/>
        <v>1.2118464245036975</v>
      </c>
      <c r="D166" s="12">
        <f t="shared" si="28"/>
        <v>1.429649860778391</v>
      </c>
      <c r="E166" s="1">
        <f t="shared" si="29"/>
        <v>329.11945435190506</v>
      </c>
    </row>
    <row r="167" spans="1:5" ht="15.75">
      <c r="A167" s="1">
        <v>433.95</v>
      </c>
      <c r="B167" s="1">
        <v>1.3153</v>
      </c>
      <c r="C167" s="1">
        <f t="shared" si="27"/>
        <v>1.387650987973123</v>
      </c>
      <c r="D167" s="12">
        <f t="shared" si="28"/>
        <v>1.4316723702963614</v>
      </c>
      <c r="E167" s="1">
        <f t="shared" si="29"/>
        <v>331.63399613862316</v>
      </c>
    </row>
    <row r="168" spans="1:5" ht="15.75">
      <c r="A168" s="1">
        <v>435.45</v>
      </c>
      <c r="B168" s="1">
        <v>1.2329</v>
      </c>
      <c r="C168" s="1">
        <f t="shared" si="27"/>
        <v>1.3011136149220968</v>
      </c>
      <c r="D168" s="12">
        <f t="shared" si="28"/>
        <v>1.4325150825955157</v>
      </c>
      <c r="E168" s="1">
        <f t="shared" si="29"/>
        <v>332.6811055326005</v>
      </c>
    </row>
    <row r="169" spans="1:5" ht="15.75">
      <c r="A169" s="1">
        <v>438.45</v>
      </c>
      <c r="B169" s="1">
        <v>1.5856</v>
      </c>
      <c r="C169" s="1">
        <f t="shared" si="27"/>
        <v>1.6743442888713431</v>
      </c>
      <c r="D169" s="12">
        <f t="shared" si="28"/>
        <v>1.4342005071938244</v>
      </c>
      <c r="E169" s="1">
        <f t="shared" si="29"/>
        <v>334.77286326448825</v>
      </c>
    </row>
    <row r="170" spans="1:5" ht="15.75">
      <c r="A170" s="1">
        <v>439.95</v>
      </c>
      <c r="B170" s="1">
        <v>1.5565</v>
      </c>
      <c r="C170" s="1">
        <f t="shared" si="27"/>
        <v>1.644114549189988</v>
      </c>
      <c r="D170" s="12">
        <f t="shared" si="28"/>
        <v>1.4350432194929787</v>
      </c>
      <c r="E170" s="1">
        <f t="shared" si="29"/>
        <v>335.8181279503351</v>
      </c>
    </row>
    <row r="171" spans="1:5" ht="15.75">
      <c r="A171" s="1">
        <v>442.05</v>
      </c>
      <c r="B171" s="1">
        <v>1.2338</v>
      </c>
      <c r="C171" s="1">
        <f t="shared" si="27"/>
        <v>1.303803653265037</v>
      </c>
      <c r="D171" s="12">
        <f t="shared" si="28"/>
        <v>1.4362230167117949</v>
      </c>
      <c r="E171" s="1">
        <f t="shared" si="29"/>
        <v>337.2802964127289</v>
      </c>
    </row>
    <row r="172" spans="1:5" ht="15.75">
      <c r="A172" s="1">
        <v>443.55</v>
      </c>
      <c r="B172" s="1">
        <v>0.982</v>
      </c>
      <c r="C172" s="1">
        <f t="shared" si="27"/>
        <v>1.0380317540768333</v>
      </c>
      <c r="D172" s="12">
        <f t="shared" si="28"/>
        <v>1.4370657290109492</v>
      </c>
      <c r="E172" s="1">
        <f t="shared" si="29"/>
        <v>338.32409000526854</v>
      </c>
    </row>
    <row r="173" spans="1:5" ht="15.75">
      <c r="A173" s="1">
        <v>445</v>
      </c>
      <c r="B173" s="1">
        <v>1.3518</v>
      </c>
      <c r="C173" s="1">
        <f t="shared" si="27"/>
        <v>1.4293509946855947</v>
      </c>
      <c r="D173" s="12">
        <f t="shared" si="28"/>
        <v>1.4378803509001319</v>
      </c>
      <c r="E173" s="1">
        <f t="shared" si="29"/>
        <v>339.33251883531153</v>
      </c>
    </row>
    <row r="174" spans="1:5" ht="15.75">
      <c r="A174" s="1">
        <v>462.5</v>
      </c>
      <c r="B174" s="1">
        <v>1.2774</v>
      </c>
      <c r="C174" s="1">
        <f t="shared" si="27"/>
        <v>1.3554601051620667</v>
      </c>
      <c r="D174" s="12">
        <f t="shared" si="28"/>
        <v>1.447711994390266</v>
      </c>
      <c r="E174" s="1">
        <f t="shared" si="29"/>
        <v>351.42055849223965</v>
      </c>
    </row>
    <row r="175" spans="1:5" ht="15.75">
      <c r="A175" s="1">
        <v>464.35</v>
      </c>
      <c r="B175" s="1">
        <v>1.0941</v>
      </c>
      <c r="C175" s="1">
        <f t="shared" si="27"/>
        <v>1.161391465375839</v>
      </c>
      <c r="D175" s="12">
        <f t="shared" si="28"/>
        <v>1.448751339559223</v>
      </c>
      <c r="E175" s="1">
        <f t="shared" si="29"/>
        <v>352.6975202105721</v>
      </c>
    </row>
    <row r="176" spans="1:5" ht="15.75">
      <c r="A176" s="1">
        <v>465.85</v>
      </c>
      <c r="B176" s="1">
        <v>1.3881</v>
      </c>
      <c r="C176" s="1">
        <f aca="true" t="shared" si="30" ref="C176:C191">B176*(1+($I$27+$I$28*A176)/(1282900)+($I$29+A176*$I$30-$I$31)/400)</f>
        <v>1.4739185976024005</v>
      </c>
      <c r="D176" s="12">
        <f aca="true" t="shared" si="31" ref="D176:D191">G$17+G$19*A176</f>
        <v>1.4495940518583774</v>
      </c>
      <c r="E176" s="1">
        <f t="shared" si="29"/>
        <v>353.732292668473</v>
      </c>
    </row>
    <row r="177" spans="1:5" ht="15.75">
      <c r="A177" s="1">
        <v>467.35</v>
      </c>
      <c r="B177" s="1">
        <v>1.7414</v>
      </c>
      <c r="C177" s="1">
        <f t="shared" si="30"/>
        <v>1.8496194230915017</v>
      </c>
      <c r="D177" s="12">
        <f t="shared" si="31"/>
        <v>1.4504367641575318</v>
      </c>
      <c r="E177" s="1">
        <f aca="true" t="shared" si="32" ref="E177:E192">E176+(A177-A176)/D177</f>
        <v>354.7664639174838</v>
      </c>
    </row>
    <row r="178" spans="1:5" ht="15.75">
      <c r="A178" s="1">
        <v>472.55</v>
      </c>
      <c r="B178" s="1">
        <v>1.2884</v>
      </c>
      <c r="C178" s="1">
        <f t="shared" si="30"/>
        <v>1.3698994837136405</v>
      </c>
      <c r="D178" s="12">
        <f t="shared" si="31"/>
        <v>1.4533581667946</v>
      </c>
      <c r="E178" s="1">
        <f t="shared" si="32"/>
        <v>358.34438443205914</v>
      </c>
    </row>
    <row r="179" spans="1:5" ht="15.75">
      <c r="A179" s="1">
        <v>474.05</v>
      </c>
      <c r="B179" s="1">
        <v>0.9757</v>
      </c>
      <c r="C179" s="1">
        <f t="shared" si="30"/>
        <v>1.037731995196122</v>
      </c>
      <c r="D179" s="12">
        <f t="shared" si="31"/>
        <v>1.4542008790937546</v>
      </c>
      <c r="E179" s="1">
        <f t="shared" si="32"/>
        <v>359.3758787885574</v>
      </c>
    </row>
    <row r="180" spans="1:5" ht="15.75">
      <c r="A180" s="1">
        <v>477.05</v>
      </c>
      <c r="B180" s="1">
        <v>1.589</v>
      </c>
      <c r="C180" s="1">
        <f t="shared" si="30"/>
        <v>1.6910424638911503</v>
      </c>
      <c r="D180" s="12">
        <f t="shared" si="31"/>
        <v>1.4558863036920633</v>
      </c>
      <c r="E180" s="1">
        <f t="shared" si="32"/>
        <v>361.436479257421</v>
      </c>
    </row>
    <row r="181" spans="1:5" ht="15.75">
      <c r="A181" s="1">
        <v>478.55</v>
      </c>
      <c r="B181" s="1">
        <v>1.4753</v>
      </c>
      <c r="C181" s="1">
        <f t="shared" si="30"/>
        <v>1.5705137985257618</v>
      </c>
      <c r="D181" s="12">
        <f t="shared" si="31"/>
        <v>1.4567290159912176</v>
      </c>
      <c r="E181" s="1">
        <f t="shared" si="32"/>
        <v>362.46618346701234</v>
      </c>
    </row>
    <row r="182" spans="1:5" ht="15.75">
      <c r="A182" s="1">
        <v>482.25</v>
      </c>
      <c r="B182" s="1">
        <v>1.3886</v>
      </c>
      <c r="C182" s="1">
        <f t="shared" si="30"/>
        <v>1.4793162962923705</v>
      </c>
      <c r="D182" s="12">
        <f t="shared" si="31"/>
        <v>1.4588077063291318</v>
      </c>
      <c r="E182" s="1">
        <f t="shared" si="32"/>
        <v>365.00250129968305</v>
      </c>
    </row>
    <row r="183" spans="1:5" ht="15.75">
      <c r="A183" s="1">
        <v>483.7</v>
      </c>
      <c r="B183" s="1">
        <v>1.4493</v>
      </c>
      <c r="C183" s="1">
        <f t="shared" si="30"/>
        <v>1.5444308908009654</v>
      </c>
      <c r="D183" s="12">
        <f t="shared" si="31"/>
        <v>1.4596223282183143</v>
      </c>
      <c r="E183" s="1">
        <f t="shared" si="32"/>
        <v>365.9959089586149</v>
      </c>
    </row>
    <row r="184" spans="1:5" ht="15.75">
      <c r="A184" s="1">
        <v>486.7</v>
      </c>
      <c r="B184" s="1">
        <v>1.4104</v>
      </c>
      <c r="C184" s="1">
        <f t="shared" si="30"/>
        <v>1.5038817682990602</v>
      </c>
      <c r="D184" s="12">
        <f t="shared" si="31"/>
        <v>1.461307752816623</v>
      </c>
      <c r="E184" s="1">
        <f t="shared" si="32"/>
        <v>368.04886460345944</v>
      </c>
    </row>
    <row r="185" spans="1:5" ht="15.75">
      <c r="A185" s="1">
        <v>487.69</v>
      </c>
      <c r="B185" s="1">
        <v>1.5778</v>
      </c>
      <c r="C185" s="1">
        <f t="shared" si="30"/>
        <v>1.6827109114390573</v>
      </c>
      <c r="D185" s="12">
        <f t="shared" si="31"/>
        <v>1.4618639429340647</v>
      </c>
      <c r="E185" s="1">
        <f t="shared" si="32"/>
        <v>368.7260822096431</v>
      </c>
    </row>
    <row r="186" spans="1:5" ht="15.75">
      <c r="A186" s="1">
        <v>491.75</v>
      </c>
      <c r="B186" s="1">
        <v>1.2224</v>
      </c>
      <c r="C186" s="1">
        <f t="shared" si="30"/>
        <v>1.3047403141245801</v>
      </c>
      <c r="D186" s="12">
        <f t="shared" si="31"/>
        <v>1.464144884223776</v>
      </c>
      <c r="E186" s="1">
        <f t="shared" si="32"/>
        <v>371.49903182941546</v>
      </c>
    </row>
    <row r="187" spans="1:5" ht="15.75">
      <c r="A187" s="1">
        <v>493.25</v>
      </c>
      <c r="B187" s="1">
        <v>1.3266</v>
      </c>
      <c r="C187" s="1">
        <f t="shared" si="30"/>
        <v>1.4163844372909251</v>
      </c>
      <c r="D187" s="12">
        <f t="shared" si="31"/>
        <v>1.4649875965229304</v>
      </c>
      <c r="E187" s="1">
        <f t="shared" si="32"/>
        <v>372.52293128328125</v>
      </c>
    </row>
    <row r="188" spans="1:5" ht="15.75">
      <c r="A188" s="1">
        <v>493.25</v>
      </c>
      <c r="B188" s="1">
        <v>1.4081</v>
      </c>
      <c r="C188" s="1">
        <f t="shared" si="30"/>
        <v>1.50340036646265</v>
      </c>
      <c r="D188" s="12">
        <f t="shared" si="31"/>
        <v>1.4649875965229304</v>
      </c>
      <c r="E188" s="1">
        <f t="shared" si="32"/>
        <v>372.52293128328125</v>
      </c>
    </row>
    <row r="189" spans="1:5" ht="15.75">
      <c r="A189" s="1">
        <v>494.75</v>
      </c>
      <c r="B189" s="1">
        <v>1.3983</v>
      </c>
      <c r="C189" s="1">
        <f t="shared" si="30"/>
        <v>1.4933853437205666</v>
      </c>
      <c r="D189" s="12">
        <f t="shared" si="31"/>
        <v>1.4658303088220848</v>
      </c>
      <c r="E189" s="1">
        <f t="shared" si="32"/>
        <v>373.5462420928424</v>
      </c>
    </row>
    <row r="190" spans="1:5" ht="15.75">
      <c r="A190" s="1">
        <v>496.25</v>
      </c>
      <c r="B190" s="1">
        <v>1.717</v>
      </c>
      <c r="C190" s="1">
        <f t="shared" si="30"/>
        <v>1.8343075644008162</v>
      </c>
      <c r="D190" s="12">
        <f t="shared" si="31"/>
        <v>1.466673021121239</v>
      </c>
      <c r="E190" s="1">
        <f t="shared" si="32"/>
        <v>374.5689649345384</v>
      </c>
    </row>
    <row r="191" spans="1:5" ht="15.75">
      <c r="A191" s="1">
        <v>501.25</v>
      </c>
      <c r="B191" s="1">
        <v>1.2475</v>
      </c>
      <c r="C191" s="1">
        <f t="shared" si="30"/>
        <v>1.3340637486853257</v>
      </c>
      <c r="D191" s="12">
        <f t="shared" si="31"/>
        <v>1.4694820621184204</v>
      </c>
      <c r="E191" s="1">
        <f t="shared" si="32"/>
        <v>377.97152433209374</v>
      </c>
    </row>
    <row r="192" spans="1:5" ht="15.75">
      <c r="A192" s="1">
        <v>504.25</v>
      </c>
      <c r="B192" s="1">
        <v>1.3072</v>
      </c>
      <c r="C192" s="1">
        <f aca="true" t="shared" si="33" ref="C192:C207">B192*(1+($I$27+$I$28*A192)/(1282900)+($I$29+A192*$I$30-$I$31)/400)</f>
        <v>1.39874439671998</v>
      </c>
      <c r="D192" s="12">
        <f aca="true" t="shared" si="34" ref="D192:D207">G$17+G$19*A192</f>
        <v>1.471167486716729</v>
      </c>
      <c r="E192" s="1">
        <f t="shared" si="32"/>
        <v>380.01072111090184</v>
      </c>
    </row>
    <row r="193" spans="1:5" ht="15.75">
      <c r="A193" s="1">
        <v>505.75</v>
      </c>
      <c r="B193" s="1">
        <v>1.3727</v>
      </c>
      <c r="C193" s="1">
        <f t="shared" si="33"/>
        <v>1.4692714568465572</v>
      </c>
      <c r="D193" s="12">
        <f t="shared" si="34"/>
        <v>1.4720101990158834</v>
      </c>
      <c r="E193" s="1">
        <f aca="true" t="shared" si="35" ref="E193:E208">E192+(A193-A192)/D193</f>
        <v>381.0297357896064</v>
      </c>
    </row>
    <row r="194" spans="1:5" ht="15.75">
      <c r="A194" s="1">
        <v>510.85</v>
      </c>
      <c r="B194" s="1">
        <v>1.2373</v>
      </c>
      <c r="C194" s="1">
        <f t="shared" si="33"/>
        <v>1.3256944165883597</v>
      </c>
      <c r="D194" s="12">
        <f t="shared" si="34"/>
        <v>1.4748754208330082</v>
      </c>
      <c r="E194" s="1">
        <f t="shared" si="35"/>
        <v>384.48765496566773</v>
      </c>
    </row>
    <row r="195" spans="1:5" ht="15.75">
      <c r="A195" s="1">
        <v>512.35</v>
      </c>
      <c r="B195" s="1">
        <v>1.3459</v>
      </c>
      <c r="C195" s="1">
        <f t="shared" si="33"/>
        <v>1.442484395095713</v>
      </c>
      <c r="D195" s="12">
        <f t="shared" si="34"/>
        <v>1.4757181331321625</v>
      </c>
      <c r="E195" s="1">
        <f t="shared" si="35"/>
        <v>385.5041092372001</v>
      </c>
    </row>
    <row r="196" spans="1:5" ht="15.75">
      <c r="A196" s="1">
        <v>513.85</v>
      </c>
      <c r="B196" s="1">
        <v>1.4801</v>
      </c>
      <c r="C196" s="1">
        <f t="shared" si="33"/>
        <v>1.5867893118112393</v>
      </c>
      <c r="D196" s="12">
        <f t="shared" si="34"/>
        <v>1.4765608454313168</v>
      </c>
      <c r="E196" s="1">
        <f t="shared" si="35"/>
        <v>386.51998339141545</v>
      </c>
    </row>
    <row r="197" spans="1:5" ht="15.75">
      <c r="A197" s="1">
        <v>515.35</v>
      </c>
      <c r="B197" s="1">
        <v>1.4809</v>
      </c>
      <c r="C197" s="1">
        <f t="shared" si="33"/>
        <v>1.5881216986256301</v>
      </c>
      <c r="D197" s="12">
        <f t="shared" si="34"/>
        <v>1.4774035577304714</v>
      </c>
      <c r="E197" s="1">
        <f t="shared" si="35"/>
        <v>387.53527809011257</v>
      </c>
    </row>
    <row r="198" spans="1:5" ht="15.75">
      <c r="A198" s="1">
        <v>520.3</v>
      </c>
      <c r="B198" s="1">
        <v>1.2638</v>
      </c>
      <c r="C198" s="1">
        <f t="shared" si="33"/>
        <v>1.3566399114459384</v>
      </c>
      <c r="D198" s="12">
        <f t="shared" si="34"/>
        <v>1.4801845083176806</v>
      </c>
      <c r="E198" s="1">
        <f t="shared" si="35"/>
        <v>390.879455773492</v>
      </c>
    </row>
    <row r="199" spans="1:5" ht="15.75">
      <c r="A199" s="1">
        <v>522.05</v>
      </c>
      <c r="B199" s="1">
        <v>1.047</v>
      </c>
      <c r="C199" s="1">
        <f t="shared" si="33"/>
        <v>1.1243051507951984</v>
      </c>
      <c r="D199" s="12">
        <f t="shared" si="34"/>
        <v>1.481167672666694</v>
      </c>
      <c r="E199" s="1">
        <f t="shared" si="35"/>
        <v>392.06095604000086</v>
      </c>
    </row>
    <row r="200" spans="1:5" ht="15.75">
      <c r="A200" s="1">
        <v>523.55</v>
      </c>
      <c r="B200" s="1">
        <v>1.4305</v>
      </c>
      <c r="C200" s="1">
        <f t="shared" si="33"/>
        <v>1.536579403258489</v>
      </c>
      <c r="D200" s="12">
        <f t="shared" si="34"/>
        <v>1.4820103849658484</v>
      </c>
      <c r="E200" s="1">
        <f t="shared" si="35"/>
        <v>393.0730946965289</v>
      </c>
    </row>
    <row r="201" spans="1:5" ht="15.75">
      <c r="A201" s="1">
        <v>530.25</v>
      </c>
      <c r="B201" s="1">
        <v>1.2578</v>
      </c>
      <c r="C201" s="1">
        <f t="shared" si="33"/>
        <v>1.3528737281301761</v>
      </c>
      <c r="D201" s="12">
        <f t="shared" si="34"/>
        <v>1.4857744999020712</v>
      </c>
      <c r="E201" s="1">
        <f t="shared" si="35"/>
        <v>397.58252731934056</v>
      </c>
    </row>
    <row r="202" spans="1:5" ht="15.75">
      <c r="A202" s="1">
        <v>531.75</v>
      </c>
      <c r="B202" s="1">
        <v>1.3046</v>
      </c>
      <c r="C202" s="1">
        <f t="shared" si="33"/>
        <v>1.4036294202626096</v>
      </c>
      <c r="D202" s="12">
        <f t="shared" si="34"/>
        <v>1.4866172122012256</v>
      </c>
      <c r="E202" s="1">
        <f t="shared" si="35"/>
        <v>398.59152949400186</v>
      </c>
    </row>
    <row r="203" spans="1:5" ht="15.75">
      <c r="A203" s="1">
        <v>533.25</v>
      </c>
      <c r="B203" s="1">
        <v>1.556</v>
      </c>
      <c r="C203" s="1">
        <f t="shared" si="33"/>
        <v>1.6746114563438128</v>
      </c>
      <c r="D203" s="12">
        <f t="shared" si="34"/>
        <v>1.48745992450038</v>
      </c>
      <c r="E203" s="1">
        <f t="shared" si="35"/>
        <v>399.59996002399</v>
      </c>
    </row>
    <row r="204" spans="1:5" ht="15.75">
      <c r="A204" s="1">
        <v>534.75</v>
      </c>
      <c r="B204" s="1">
        <v>1.1979</v>
      </c>
      <c r="C204" s="1">
        <f t="shared" si="33"/>
        <v>1.28959805278941</v>
      </c>
      <c r="D204" s="12">
        <f t="shared" si="34"/>
        <v>1.4883026367995342</v>
      </c>
      <c r="E204" s="1">
        <f t="shared" si="35"/>
        <v>400.60781955666243</v>
      </c>
    </row>
    <row r="205" spans="1:5" ht="15.75">
      <c r="A205" s="1">
        <v>539.95</v>
      </c>
      <c r="B205" s="1">
        <v>1.1682</v>
      </c>
      <c r="C205" s="1">
        <f t="shared" si="33"/>
        <v>1.2589227480084144</v>
      </c>
      <c r="D205" s="12">
        <f t="shared" si="34"/>
        <v>1.4912240394366028</v>
      </c>
      <c r="E205" s="1">
        <f t="shared" si="35"/>
        <v>404.09488780561895</v>
      </c>
    </row>
    <row r="206" spans="1:5" ht="15.75">
      <c r="A206" s="1">
        <v>541.45</v>
      </c>
      <c r="B206" s="1">
        <v>1.3063</v>
      </c>
      <c r="C206" s="1">
        <f t="shared" si="33"/>
        <v>1.4081663843528178</v>
      </c>
      <c r="D206" s="12">
        <f t="shared" si="34"/>
        <v>1.492066751735757</v>
      </c>
      <c r="E206" s="1">
        <f t="shared" si="35"/>
        <v>405.10020475826536</v>
      </c>
    </row>
    <row r="207" spans="1:5" ht="15.75">
      <c r="A207" s="1">
        <v>542.95</v>
      </c>
      <c r="B207" s="1">
        <v>1.6823</v>
      </c>
      <c r="C207" s="1">
        <f t="shared" si="33"/>
        <v>1.814026466025801</v>
      </c>
      <c r="D207" s="12">
        <f t="shared" si="34"/>
        <v>1.4929094640349114</v>
      </c>
      <c r="E207" s="1">
        <f t="shared" si="35"/>
        <v>406.10495423312364</v>
      </c>
    </row>
    <row r="208" spans="1:5" ht="15.75">
      <c r="A208" s="1">
        <v>548.85</v>
      </c>
      <c r="B208" s="1">
        <v>1.4813</v>
      </c>
      <c r="C208" s="1">
        <f aca="true" t="shared" si="36" ref="C208:C223">B208*(1+($I$27+$I$28*A208)/(1282900)+($I$29+A208*$I$30-$I$31)/400)</f>
        <v>1.5991556216870961</v>
      </c>
      <c r="D208" s="12">
        <f aca="true" t="shared" si="37" ref="D208:D223">G$17+G$19*A208</f>
        <v>1.4962241324115853</v>
      </c>
      <c r="E208" s="1">
        <f t="shared" si="35"/>
        <v>410.04821371690866</v>
      </c>
    </row>
    <row r="209" spans="1:5" ht="15.75">
      <c r="A209" s="1">
        <v>550.35</v>
      </c>
      <c r="B209" s="1">
        <v>1.0376</v>
      </c>
      <c r="C209" s="1">
        <f t="shared" si="36"/>
        <v>1.1204864486759947</v>
      </c>
      <c r="D209" s="12">
        <f t="shared" si="37"/>
        <v>1.4970668447107396</v>
      </c>
      <c r="E209" s="1">
        <f aca="true" t="shared" si="38" ref="E209:E224">E208+(A209-A208)/D209</f>
        <v>411.0501729849932</v>
      </c>
    </row>
    <row r="210" spans="1:5" ht="15.75">
      <c r="A210" s="1">
        <v>551.85</v>
      </c>
      <c r="B210" s="1">
        <v>1.4161</v>
      </c>
      <c r="C210" s="1">
        <f t="shared" si="36"/>
        <v>1.529676057054518</v>
      </c>
      <c r="D210" s="12">
        <f t="shared" si="37"/>
        <v>1.4979095570098941</v>
      </c>
      <c r="E210" s="1">
        <f t="shared" si="38"/>
        <v>412.0515685585646</v>
      </c>
    </row>
    <row r="211" spans="1:5" ht="15.75">
      <c r="A211" s="1">
        <v>553.35</v>
      </c>
      <c r="B211" s="1">
        <v>1.2573</v>
      </c>
      <c r="C211" s="1">
        <f t="shared" si="36"/>
        <v>1.3585427976989157</v>
      </c>
      <c r="D211" s="12">
        <f t="shared" si="37"/>
        <v>1.4987522693090485</v>
      </c>
      <c r="E211" s="1">
        <f t="shared" si="38"/>
        <v>413.05240107152656</v>
      </c>
    </row>
    <row r="212" spans="1:5" ht="15.75">
      <c r="A212" s="1">
        <v>557.65</v>
      </c>
      <c r="B212" s="1">
        <v>1.1663</v>
      </c>
      <c r="C212" s="1">
        <f t="shared" si="36"/>
        <v>1.2612868817772838</v>
      </c>
      <c r="D212" s="12">
        <f t="shared" si="37"/>
        <v>1.5011680445666242</v>
      </c>
      <c r="E212" s="1">
        <f t="shared" si="38"/>
        <v>415.9168372121462</v>
      </c>
    </row>
    <row r="213" spans="1:5" ht="15.75">
      <c r="A213" s="1">
        <v>559.15</v>
      </c>
      <c r="B213" s="1">
        <v>1.1376</v>
      </c>
      <c r="C213" s="1">
        <f t="shared" si="36"/>
        <v>1.23061414162153</v>
      </c>
      <c r="D213" s="12">
        <f t="shared" si="37"/>
        <v>1.5020107568657786</v>
      </c>
      <c r="E213" s="1">
        <f t="shared" si="38"/>
        <v>416.91549850211595</v>
      </c>
    </row>
    <row r="214" spans="1:5" ht="15.75">
      <c r="A214" s="1">
        <v>560.65</v>
      </c>
      <c r="B214" s="1">
        <v>1.1743</v>
      </c>
      <c r="C214" s="1">
        <f t="shared" si="36"/>
        <v>1.270691297946136</v>
      </c>
      <c r="D214" s="12">
        <f t="shared" si="37"/>
        <v>1.502853469164933</v>
      </c>
      <c r="E214" s="1">
        <f t="shared" si="38"/>
        <v>417.91359980126225</v>
      </c>
    </row>
    <row r="215" spans="1:5" ht="15.75">
      <c r="A215" s="1">
        <v>561.9</v>
      </c>
      <c r="B215" s="1">
        <v>1.2889</v>
      </c>
      <c r="C215" s="1">
        <f t="shared" si="36"/>
        <v>1.395042440581986</v>
      </c>
      <c r="D215" s="12">
        <f t="shared" si="37"/>
        <v>1.503555729414228</v>
      </c>
      <c r="E215" s="1">
        <f t="shared" si="38"/>
        <v>418.7449624009625</v>
      </c>
    </row>
    <row r="216" spans="1:5" ht="15.75">
      <c r="A216" s="1">
        <v>567.35</v>
      </c>
      <c r="B216" s="1">
        <v>1.278</v>
      </c>
      <c r="C216" s="1">
        <f t="shared" si="36"/>
        <v>1.3847333119852911</v>
      </c>
      <c r="D216" s="12">
        <f t="shared" si="37"/>
        <v>1.5066175841011558</v>
      </c>
      <c r="E216" s="1">
        <f t="shared" si="38"/>
        <v>422.3623368810642</v>
      </c>
    </row>
    <row r="217" spans="1:5" ht="15.75">
      <c r="A217" s="1">
        <v>568.85</v>
      </c>
      <c r="B217" s="1">
        <v>0.9818</v>
      </c>
      <c r="C217" s="1">
        <f t="shared" si="36"/>
        <v>1.0641106324432266</v>
      </c>
      <c r="D217" s="12">
        <f t="shared" si="37"/>
        <v>1.50746029640031</v>
      </c>
      <c r="E217" s="1">
        <f t="shared" si="38"/>
        <v>423.35738796372414</v>
      </c>
    </row>
    <row r="218" spans="1:5" ht="15.75">
      <c r="A218" s="1">
        <v>570.35</v>
      </c>
      <c r="B218" s="1">
        <v>1.8572</v>
      </c>
      <c r="C218" s="1">
        <f t="shared" si="36"/>
        <v>2.013496414406267</v>
      </c>
      <c r="D218" s="12">
        <f t="shared" si="37"/>
        <v>1.5083030086994644</v>
      </c>
      <c r="E218" s="1">
        <f t="shared" si="38"/>
        <v>424.3518830959014</v>
      </c>
    </row>
    <row r="219" spans="1:5" ht="15.75">
      <c r="A219" s="1">
        <v>571.85</v>
      </c>
      <c r="B219" s="1">
        <v>2.112</v>
      </c>
      <c r="C219" s="1">
        <f t="shared" si="36"/>
        <v>2.2904166503954153</v>
      </c>
      <c r="D219" s="12">
        <f t="shared" si="37"/>
        <v>1.5091457209986188</v>
      </c>
      <c r="E219" s="1">
        <f t="shared" si="38"/>
        <v>425.34582289848555</v>
      </c>
    </row>
    <row r="220" spans="1:5" ht="15.75">
      <c r="A220" s="1">
        <v>576.95</v>
      </c>
      <c r="B220" s="1">
        <v>1.123</v>
      </c>
      <c r="C220" s="1">
        <f t="shared" si="36"/>
        <v>1.2190922943411093</v>
      </c>
      <c r="D220" s="12">
        <f t="shared" si="37"/>
        <v>1.5120109428157436</v>
      </c>
      <c r="E220" s="1">
        <f t="shared" si="38"/>
        <v>428.71881436010983</v>
      </c>
    </row>
    <row r="221" spans="1:5" ht="15.75">
      <c r="A221" s="1">
        <v>578.45</v>
      </c>
      <c r="B221" s="1">
        <v>1.4823</v>
      </c>
      <c r="C221" s="1">
        <f t="shared" si="36"/>
        <v>1.6096118640804824</v>
      </c>
      <c r="D221" s="12">
        <f t="shared" si="37"/>
        <v>1.512853655114898</v>
      </c>
      <c r="E221" s="1">
        <f t="shared" si="38"/>
        <v>429.71031806235396</v>
      </c>
    </row>
    <row r="222" spans="1:5" ht="15.75">
      <c r="A222" s="1">
        <v>579.95</v>
      </c>
      <c r="B222" s="1">
        <v>1.5613</v>
      </c>
      <c r="C222" s="1">
        <f t="shared" si="36"/>
        <v>1.6958975144606334</v>
      </c>
      <c r="D222" s="12">
        <f t="shared" si="37"/>
        <v>1.5136963674140524</v>
      </c>
      <c r="E222" s="1">
        <f t="shared" si="38"/>
        <v>430.7012697699032</v>
      </c>
    </row>
    <row r="223" spans="1:5" ht="15.75">
      <c r="A223" s="1">
        <v>581.45</v>
      </c>
      <c r="B223" s="1">
        <v>1.2005</v>
      </c>
      <c r="C223" s="1">
        <f t="shared" si="36"/>
        <v>1.3043782804005235</v>
      </c>
      <c r="D223" s="12">
        <f t="shared" si="37"/>
        <v>1.5145390797132068</v>
      </c>
      <c r="E223" s="1">
        <f t="shared" si="38"/>
        <v>431.6916700970338</v>
      </c>
    </row>
    <row r="224" spans="1:5" ht="15.75">
      <c r="A224" s="1">
        <v>588.05</v>
      </c>
      <c r="B224" s="1">
        <v>1.2713</v>
      </c>
      <c r="C224" s="1">
        <f aca="true" t="shared" si="39" ref="C224:C239">B224*(1+($I$27+$I$28*A224)/(1282900)+($I$29+A224*$I$30-$I$31)/400)</f>
        <v>1.3830976824688774</v>
      </c>
      <c r="D224" s="12">
        <f aca="true" t="shared" si="40" ref="D224:D239">G$17+G$19*A224</f>
        <v>1.518247013829486</v>
      </c>
      <c r="E224" s="1">
        <f t="shared" si="38"/>
        <v>436.038788806889</v>
      </c>
    </row>
    <row r="225" spans="1:5" ht="15.75">
      <c r="A225" s="1">
        <v>589.55</v>
      </c>
      <c r="B225" s="1">
        <v>1.4494</v>
      </c>
      <c r="C225" s="1">
        <f t="shared" si="39"/>
        <v>1.5773243579915606</v>
      </c>
      <c r="D225" s="12">
        <f t="shared" si="40"/>
        <v>1.5190897261286402</v>
      </c>
      <c r="E225" s="1">
        <f aca="true" t="shared" si="41" ref="E225:E240">E224+(A225-A224)/D225</f>
        <v>437.02622225087833</v>
      </c>
    </row>
    <row r="226" spans="1:5" ht="15.75">
      <c r="A226" s="1">
        <v>591.05</v>
      </c>
      <c r="B226" s="1">
        <v>1.3451</v>
      </c>
      <c r="C226" s="1">
        <f t="shared" si="39"/>
        <v>1.4642500058392087</v>
      </c>
      <c r="D226" s="12">
        <f t="shared" si="40"/>
        <v>1.5199324384277946</v>
      </c>
      <c r="E226" s="1">
        <f t="shared" si="41"/>
        <v>438.01310822164663</v>
      </c>
    </row>
    <row r="227" spans="1:5" ht="15.75">
      <c r="A227" s="1">
        <v>592.55</v>
      </c>
      <c r="B227" s="1">
        <v>0.847</v>
      </c>
      <c r="C227" s="1">
        <f t="shared" si="39"/>
        <v>0.9222994361436374</v>
      </c>
      <c r="D227" s="12">
        <f t="shared" si="40"/>
        <v>1.520775150726949</v>
      </c>
      <c r="E227" s="1">
        <f t="shared" si="41"/>
        <v>438.99944732594025</v>
      </c>
    </row>
    <row r="228" spans="1:5" ht="15.75">
      <c r="A228" s="1">
        <v>607.1</v>
      </c>
      <c r="B228" s="1">
        <v>1.2173</v>
      </c>
      <c r="C228" s="1">
        <f t="shared" si="39"/>
        <v>1.3293047424023703</v>
      </c>
      <c r="D228" s="12">
        <f t="shared" si="40"/>
        <v>1.5289494600287463</v>
      </c>
      <c r="E228" s="1">
        <f t="shared" si="41"/>
        <v>448.51578542630267</v>
      </c>
    </row>
    <row r="229" spans="1:5" ht="15.75">
      <c r="A229" s="1">
        <v>609.1</v>
      </c>
      <c r="B229" s="1">
        <v>1.3133</v>
      </c>
      <c r="C229" s="1">
        <f t="shared" si="39"/>
        <v>1.434699104931601</v>
      </c>
      <c r="D229" s="12">
        <f t="shared" si="40"/>
        <v>1.5300730764276187</v>
      </c>
      <c r="E229" s="1">
        <f t="shared" si="41"/>
        <v>449.8229125372963</v>
      </c>
    </row>
    <row r="230" spans="1:5" ht="15.75">
      <c r="A230" s="1">
        <v>611.45</v>
      </c>
      <c r="B230" s="1">
        <v>1.7731</v>
      </c>
      <c r="C230" s="1">
        <f t="shared" si="39"/>
        <v>1.937892671512733</v>
      </c>
      <c r="D230" s="12">
        <f t="shared" si="40"/>
        <v>1.531393325696294</v>
      </c>
      <c r="E230" s="1">
        <f t="shared" si="41"/>
        <v>451.3574627802468</v>
      </c>
    </row>
    <row r="231" spans="1:5" ht="15.75">
      <c r="A231" s="1">
        <v>613.7</v>
      </c>
      <c r="B231" s="1">
        <v>1.2922</v>
      </c>
      <c r="C231" s="1">
        <f t="shared" si="39"/>
        <v>1.412918966100319</v>
      </c>
      <c r="D231" s="12">
        <f t="shared" si="40"/>
        <v>1.5326573941450254</v>
      </c>
      <c r="E231" s="1">
        <f t="shared" si="41"/>
        <v>452.8255012398499</v>
      </c>
    </row>
    <row r="232" spans="1:5" ht="15.75">
      <c r="A232" s="1">
        <v>625.15</v>
      </c>
      <c r="B232" s="1">
        <v>1.216</v>
      </c>
      <c r="C232" s="1">
        <f t="shared" si="39"/>
        <v>1.3325757679190209</v>
      </c>
      <c r="D232" s="12">
        <f t="shared" si="40"/>
        <v>1.5390900980285704</v>
      </c>
      <c r="E232" s="1">
        <f t="shared" si="41"/>
        <v>460.26496174620127</v>
      </c>
    </row>
    <row r="233" spans="1:5" ht="15.75">
      <c r="A233" s="1">
        <v>626.5</v>
      </c>
      <c r="B233" s="1">
        <v>0.9608</v>
      </c>
      <c r="C233" s="1">
        <f t="shared" si="39"/>
        <v>1.0531873922647041</v>
      </c>
      <c r="D233" s="12">
        <f t="shared" si="40"/>
        <v>1.5398485390978092</v>
      </c>
      <c r="E233" s="1">
        <f t="shared" si="41"/>
        <v>461.14167134829694</v>
      </c>
    </row>
    <row r="234" spans="1:5" ht="15.75">
      <c r="A234" s="1">
        <v>628.15</v>
      </c>
      <c r="B234" s="1">
        <v>1.5018</v>
      </c>
      <c r="C234" s="1">
        <f t="shared" si="39"/>
        <v>1.6467377492411592</v>
      </c>
      <c r="D234" s="12">
        <f t="shared" si="40"/>
        <v>1.5407755226268791</v>
      </c>
      <c r="E234" s="1">
        <f t="shared" si="41"/>
        <v>462.21256063474334</v>
      </c>
    </row>
    <row r="235" spans="1:5" ht="15.75">
      <c r="A235" s="1">
        <v>629.65</v>
      </c>
      <c r="B235" s="1">
        <v>1.5576</v>
      </c>
      <c r="C235" s="1">
        <f t="shared" si="39"/>
        <v>1.7084222791927024</v>
      </c>
      <c r="D235" s="12">
        <f t="shared" si="40"/>
        <v>1.5416182349260334</v>
      </c>
      <c r="E235" s="1">
        <f t="shared" si="41"/>
        <v>463.1855641748007</v>
      </c>
    </row>
    <row r="236" spans="1:5" ht="15.75">
      <c r="A236" s="1">
        <v>645.95</v>
      </c>
      <c r="B236" s="1">
        <v>1.1844</v>
      </c>
      <c r="C236" s="1">
        <f t="shared" si="39"/>
        <v>1.3032111456156716</v>
      </c>
      <c r="D236" s="12">
        <f t="shared" si="40"/>
        <v>1.550775708576844</v>
      </c>
      <c r="E236" s="1">
        <f t="shared" si="41"/>
        <v>473.696432967657</v>
      </c>
    </row>
    <row r="237" spans="1:5" ht="15.75">
      <c r="A237" s="1">
        <v>647.45</v>
      </c>
      <c r="B237" s="1">
        <v>1.6125</v>
      </c>
      <c r="C237" s="1">
        <f t="shared" si="39"/>
        <v>1.7747722025862618</v>
      </c>
      <c r="D237" s="12">
        <f t="shared" si="40"/>
        <v>1.5516184208759984</v>
      </c>
      <c r="E237" s="1">
        <f t="shared" si="41"/>
        <v>474.66316549662065</v>
      </c>
    </row>
    <row r="238" spans="1:5" ht="15.75">
      <c r="A238" s="1">
        <v>648.95</v>
      </c>
      <c r="B238" s="1">
        <v>1.2622</v>
      </c>
      <c r="C238" s="1">
        <f t="shared" si="39"/>
        <v>1.389624752801794</v>
      </c>
      <c r="D238" s="12">
        <f t="shared" si="40"/>
        <v>1.5524611331751528</v>
      </c>
      <c r="E238" s="1">
        <f t="shared" si="41"/>
        <v>475.62937326050337</v>
      </c>
    </row>
    <row r="239" spans="1:5" ht="15.75">
      <c r="A239" s="1">
        <v>650.45</v>
      </c>
      <c r="B239" s="1">
        <v>1.3279</v>
      </c>
      <c r="C239" s="1">
        <f t="shared" si="39"/>
        <v>1.4623831373317848</v>
      </c>
      <c r="D239" s="12">
        <f t="shared" si="40"/>
        <v>1.5533038454743073</v>
      </c>
      <c r="E239" s="1">
        <f t="shared" si="41"/>
        <v>476.5950568287057</v>
      </c>
    </row>
    <row r="240" spans="1:5" ht="15.75">
      <c r="A240" s="1">
        <v>655.65</v>
      </c>
      <c r="B240" s="1">
        <v>1.4128</v>
      </c>
      <c r="C240" s="1">
        <f aca="true" t="shared" si="42" ref="C240:C255">B240*(1+($I$27+$I$28*A240)/(1282900)+($I$29+A240*$I$30-$I$31)/400)</f>
        <v>1.5574514094292786</v>
      </c>
      <c r="D240" s="12">
        <f aca="true" t="shared" si="43" ref="D240:D255">G$17+G$19*A240</f>
        <v>1.5562252481113756</v>
      </c>
      <c r="E240" s="1">
        <f t="shared" si="41"/>
        <v>479.9364754352414</v>
      </c>
    </row>
    <row r="241" spans="1:5" ht="15.75">
      <c r="A241" s="1">
        <v>658.65</v>
      </c>
      <c r="B241" s="1">
        <v>1.7606</v>
      </c>
      <c r="C241" s="1">
        <f t="shared" si="42"/>
        <v>1.9419901398096346</v>
      </c>
      <c r="D241" s="12">
        <f t="shared" si="43"/>
        <v>1.5579106727096843</v>
      </c>
      <c r="E241" s="1">
        <f aca="true" t="shared" si="44" ref="E241:E256">E240+(A241-A240)/D241</f>
        <v>481.86213141318143</v>
      </c>
    </row>
    <row r="242" spans="1:5" ht="15.75">
      <c r="A242" s="1">
        <v>660.15</v>
      </c>
      <c r="B242" s="1">
        <v>2.0541</v>
      </c>
      <c r="C242" s="1">
        <f t="shared" si="42"/>
        <v>2.266387165437462</v>
      </c>
      <c r="D242" s="12">
        <f t="shared" si="43"/>
        <v>1.5587533850088389</v>
      </c>
      <c r="E242" s="1">
        <f t="shared" si="44"/>
        <v>482.82443886632063</v>
      </c>
    </row>
    <row r="243" spans="1:5" ht="15.75">
      <c r="A243" s="1">
        <v>665.3</v>
      </c>
      <c r="B243" s="1">
        <v>1.3242</v>
      </c>
      <c r="C243" s="1">
        <f t="shared" si="42"/>
        <v>1.4625108576744228</v>
      </c>
      <c r="D243" s="12">
        <f t="shared" si="43"/>
        <v>1.5616466972359353</v>
      </c>
      <c r="E243" s="1">
        <f t="shared" si="44"/>
        <v>486.1222398408402</v>
      </c>
    </row>
    <row r="244" spans="1:5" ht="15.75">
      <c r="A244" s="1">
        <v>666.8</v>
      </c>
      <c r="B244" s="1">
        <v>1.7101</v>
      </c>
      <c r="C244" s="1">
        <f t="shared" si="42"/>
        <v>1.8892657724033122</v>
      </c>
      <c r="D244" s="12">
        <f t="shared" si="43"/>
        <v>1.5624894095350896</v>
      </c>
      <c r="E244" s="1">
        <f t="shared" si="44"/>
        <v>487.08224634766594</v>
      </c>
    </row>
    <row r="245" spans="1:5" ht="15.75">
      <c r="A245" s="1">
        <v>668.3</v>
      </c>
      <c r="B245" s="1">
        <v>1.5601</v>
      </c>
      <c r="C245" s="1">
        <f t="shared" si="42"/>
        <v>1.724050504958445</v>
      </c>
      <c r="D245" s="12">
        <f t="shared" si="43"/>
        <v>1.563332121834244</v>
      </c>
      <c r="E245" s="1">
        <f t="shared" si="44"/>
        <v>488.04173536413936</v>
      </c>
    </row>
    <row r="246" spans="1:5" ht="15.75">
      <c r="A246" s="1">
        <v>669.8</v>
      </c>
      <c r="B246" s="1">
        <v>1.3827</v>
      </c>
      <c r="C246" s="1">
        <f t="shared" si="42"/>
        <v>1.528450826490092</v>
      </c>
      <c r="D246" s="12">
        <f t="shared" si="43"/>
        <v>1.5641748341333983</v>
      </c>
      <c r="E246" s="1">
        <f t="shared" si="44"/>
        <v>489.0007074478649</v>
      </c>
    </row>
    <row r="247" spans="1:5" ht="15.75">
      <c r="A247" s="1">
        <v>675</v>
      </c>
      <c r="B247" s="1">
        <v>1.3839</v>
      </c>
      <c r="C247" s="1">
        <f t="shared" si="42"/>
        <v>1.531315223231369</v>
      </c>
      <c r="D247" s="12">
        <f t="shared" si="43"/>
        <v>1.5670962367704668</v>
      </c>
      <c r="E247" s="1">
        <f t="shared" si="44"/>
        <v>492.3189465438354</v>
      </c>
    </row>
    <row r="248" spans="1:5" ht="15.75">
      <c r="A248" s="1">
        <v>676.5</v>
      </c>
      <c r="B248" s="1">
        <v>1.5451</v>
      </c>
      <c r="C248" s="1">
        <f t="shared" si="42"/>
        <v>1.7101818038537622</v>
      </c>
      <c r="D248" s="12">
        <f t="shared" si="43"/>
        <v>1.5679389490696214</v>
      </c>
      <c r="E248" s="1">
        <f t="shared" si="44"/>
        <v>493.2756164453581</v>
      </c>
    </row>
    <row r="249" spans="1:5" ht="15.75">
      <c r="A249" s="1">
        <v>678</v>
      </c>
      <c r="B249" s="1">
        <v>1.4823</v>
      </c>
      <c r="C249" s="1">
        <f t="shared" si="42"/>
        <v>1.6411472865193553</v>
      </c>
      <c r="D249" s="12">
        <f t="shared" si="43"/>
        <v>1.5687816613687757</v>
      </c>
      <c r="E249" s="1">
        <f t="shared" si="44"/>
        <v>494.23177244650054</v>
      </c>
    </row>
    <row r="250" spans="1:5" ht="15.75">
      <c r="A250" s="1">
        <v>679.5</v>
      </c>
      <c r="B250" s="1">
        <v>1.2774</v>
      </c>
      <c r="C250" s="1">
        <f t="shared" si="42"/>
        <v>1.414699133405239</v>
      </c>
      <c r="D250" s="12">
        <f t="shared" si="43"/>
        <v>1.56962437366793</v>
      </c>
      <c r="E250" s="1">
        <f t="shared" si="44"/>
        <v>495.1874150990766</v>
      </c>
    </row>
    <row r="251" spans="1:5" ht="15.75">
      <c r="A251" s="1">
        <v>683.05</v>
      </c>
      <c r="B251" s="1">
        <v>1.3374</v>
      </c>
      <c r="C251" s="1">
        <f t="shared" si="42"/>
        <v>1.482162767407119</v>
      </c>
      <c r="D251" s="12">
        <f t="shared" si="43"/>
        <v>1.5716187927759286</v>
      </c>
      <c r="E251" s="1">
        <f t="shared" si="44"/>
        <v>497.44623257842835</v>
      </c>
    </row>
    <row r="252" spans="1:5" ht="15.75">
      <c r="A252" s="1">
        <v>684.85</v>
      </c>
      <c r="B252" s="1">
        <v>0.93</v>
      </c>
      <c r="C252" s="1">
        <f t="shared" si="42"/>
        <v>1.0310227496142985</v>
      </c>
      <c r="D252" s="12">
        <f t="shared" si="43"/>
        <v>1.572630047534914</v>
      </c>
      <c r="E252" s="1">
        <f t="shared" si="44"/>
        <v>498.5908120062611</v>
      </c>
    </row>
    <row r="253" spans="1:5" ht="15.75">
      <c r="A253" s="1">
        <v>686</v>
      </c>
      <c r="B253" s="1">
        <v>1.293</v>
      </c>
      <c r="C253" s="1">
        <f t="shared" si="42"/>
        <v>1.4337719834241538</v>
      </c>
      <c r="D253" s="12">
        <f t="shared" si="43"/>
        <v>1.5732761269642657</v>
      </c>
      <c r="E253" s="1">
        <f t="shared" si="44"/>
        <v>499.32177078729785</v>
      </c>
    </row>
    <row r="254" spans="1:5" ht="15.75">
      <c r="A254" s="1">
        <v>687.05</v>
      </c>
      <c r="B254" s="1">
        <v>1.4234</v>
      </c>
      <c r="C254" s="1">
        <f t="shared" si="42"/>
        <v>1.5786883433146057</v>
      </c>
      <c r="D254" s="12">
        <f t="shared" si="43"/>
        <v>1.5738660255736736</v>
      </c>
      <c r="E254" s="1">
        <f t="shared" si="44"/>
        <v>499.9889177889731</v>
      </c>
    </row>
    <row r="255" spans="1:5" ht="15.75">
      <c r="A255" s="1">
        <v>694.3</v>
      </c>
      <c r="B255" s="1">
        <v>1.374</v>
      </c>
      <c r="C255" s="1">
        <f t="shared" si="42"/>
        <v>1.5260278175389737</v>
      </c>
      <c r="D255" s="12">
        <f t="shared" si="43"/>
        <v>1.5779391350195864</v>
      </c>
      <c r="E255" s="1">
        <f t="shared" si="44"/>
        <v>504.58351832780187</v>
      </c>
    </row>
    <row r="256" spans="1:5" ht="15.75">
      <c r="A256" s="1">
        <v>697.25</v>
      </c>
      <c r="B256" s="1">
        <v>1.4405</v>
      </c>
      <c r="C256" s="1">
        <f aca="true" t="shared" si="45" ref="C256:C271">B256*(1+($I$27+$I$28*A256)/(1282900)+($I$29+A256*$I$30-$I$31)/400)</f>
        <v>1.60079393472309</v>
      </c>
      <c r="D256" s="12">
        <f aca="true" t="shared" si="46" ref="D256:D271">G$17+G$19*A256</f>
        <v>1.5795964692079232</v>
      </c>
      <c r="E256" s="1">
        <f t="shared" si="44"/>
        <v>506.4510839102188</v>
      </c>
    </row>
    <row r="257" spans="1:5" ht="15.75">
      <c r="A257" s="1">
        <v>698.75</v>
      </c>
      <c r="B257" s="1">
        <v>1.587</v>
      </c>
      <c r="C257" s="1">
        <f t="shared" si="45"/>
        <v>1.7641046883323435</v>
      </c>
      <c r="D257" s="12">
        <f t="shared" si="46"/>
        <v>1.5804391815070775</v>
      </c>
      <c r="E257" s="1">
        <f aca="true" t="shared" si="47" ref="E257:E272">E256+(A257-A256)/D257</f>
        <v>507.4001871832531</v>
      </c>
    </row>
    <row r="258" spans="1:5" ht="15.75">
      <c r="A258" s="1">
        <v>703.6</v>
      </c>
      <c r="B258" s="1">
        <v>1.2255</v>
      </c>
      <c r="C258" s="1">
        <f t="shared" si="45"/>
        <v>1.3635325283969726</v>
      </c>
      <c r="D258" s="12">
        <f t="shared" si="46"/>
        <v>1.5831639512743434</v>
      </c>
      <c r="E258" s="1">
        <f t="shared" si="47"/>
        <v>510.4636728039913</v>
      </c>
    </row>
    <row r="259" spans="1:5" ht="15.75">
      <c r="A259" s="1">
        <v>705.35</v>
      </c>
      <c r="B259" s="1">
        <v>1.4839</v>
      </c>
      <c r="C259" s="1">
        <f t="shared" si="45"/>
        <v>1.6515920244325024</v>
      </c>
      <c r="D259" s="12">
        <f t="shared" si="46"/>
        <v>1.5841471156233569</v>
      </c>
      <c r="E259" s="1">
        <f t="shared" si="47"/>
        <v>511.56836818407373</v>
      </c>
    </row>
    <row r="260" spans="1:5" ht="15.75">
      <c r="A260" s="1">
        <v>708.35</v>
      </c>
      <c r="B260" s="1">
        <v>1.4795</v>
      </c>
      <c r="C260" s="1">
        <f t="shared" si="45"/>
        <v>1.647643334904052</v>
      </c>
      <c r="D260" s="12">
        <f t="shared" si="46"/>
        <v>1.5858325402216655</v>
      </c>
      <c r="E260" s="1">
        <f t="shared" si="47"/>
        <v>513.4601189988102</v>
      </c>
    </row>
    <row r="261" spans="1:5" ht="15.75">
      <c r="A261" s="1">
        <v>709.85</v>
      </c>
      <c r="B261" s="1">
        <v>1.3075</v>
      </c>
      <c r="C261" s="1">
        <f t="shared" si="45"/>
        <v>1.4565148841229674</v>
      </c>
      <c r="D261" s="12">
        <f t="shared" si="46"/>
        <v>1.5866752525208199</v>
      </c>
      <c r="E261" s="1">
        <f t="shared" si="47"/>
        <v>514.4054920344184</v>
      </c>
    </row>
    <row r="262" spans="1:5" ht="15.75">
      <c r="A262" s="1">
        <v>713.6</v>
      </c>
      <c r="B262" s="1">
        <v>1.5875</v>
      </c>
      <c r="C262" s="1">
        <f t="shared" si="45"/>
        <v>1.769698525244957</v>
      </c>
      <c r="D262" s="12">
        <f t="shared" si="46"/>
        <v>1.5887820332687057</v>
      </c>
      <c r="E262" s="1">
        <f t="shared" si="47"/>
        <v>516.7657906288612</v>
      </c>
    </row>
    <row r="263" spans="1:5" ht="15.75">
      <c r="A263" s="1">
        <v>713.85</v>
      </c>
      <c r="B263" s="1">
        <v>1.2945</v>
      </c>
      <c r="C263" s="1">
        <f t="shared" si="45"/>
        <v>1.4431398642789202</v>
      </c>
      <c r="D263" s="12">
        <f t="shared" si="46"/>
        <v>1.5889224853185648</v>
      </c>
      <c r="E263" s="1">
        <f t="shared" si="47"/>
        <v>516.9231299593257</v>
      </c>
    </row>
    <row r="264" spans="1:5" ht="15.75">
      <c r="A264" s="1">
        <v>731.15</v>
      </c>
      <c r="B264" s="1">
        <v>0.9027</v>
      </c>
      <c r="C264" s="1">
        <f t="shared" si="45"/>
        <v>1.0096891813760267</v>
      </c>
      <c r="D264" s="12">
        <f t="shared" si="46"/>
        <v>1.5986417671688118</v>
      </c>
      <c r="E264" s="1">
        <f t="shared" si="47"/>
        <v>527.7448164404929</v>
      </c>
    </row>
    <row r="265" spans="1:5" ht="15.75">
      <c r="A265" s="1">
        <v>732.65</v>
      </c>
      <c r="B265" s="1">
        <v>2.2634</v>
      </c>
      <c r="C265" s="1">
        <f t="shared" si="45"/>
        <v>2.532386680979867</v>
      </c>
      <c r="D265" s="12">
        <f t="shared" si="46"/>
        <v>1.5994844794679661</v>
      </c>
      <c r="E265" s="1">
        <f t="shared" si="47"/>
        <v>528.6826186006607</v>
      </c>
    </row>
    <row r="266" spans="1:5" ht="15.75">
      <c r="A266" s="1">
        <v>734.15</v>
      </c>
      <c r="B266" s="1">
        <v>0.8286</v>
      </c>
      <c r="C266" s="1">
        <f t="shared" si="45"/>
        <v>0.9273379886868213</v>
      </c>
      <c r="D266" s="12">
        <f t="shared" si="46"/>
        <v>1.6003271917671205</v>
      </c>
      <c r="E266" s="1">
        <f t="shared" si="47"/>
        <v>529.6199269259312</v>
      </c>
    </row>
    <row r="267" spans="1:5" ht="15.75">
      <c r="A267" s="1">
        <v>735.35</v>
      </c>
      <c r="B267" s="1">
        <v>1.9942</v>
      </c>
      <c r="C267" s="1">
        <f t="shared" si="45"/>
        <v>2.2323451283349653</v>
      </c>
      <c r="D267" s="12">
        <f t="shared" si="46"/>
        <v>1.601001361606444</v>
      </c>
      <c r="E267" s="1">
        <f t="shared" si="47"/>
        <v>530.3694578312616</v>
      </c>
    </row>
    <row r="268" spans="1:5" ht="15.75">
      <c r="A268" s="1">
        <v>742.2</v>
      </c>
      <c r="B268" s="1">
        <v>1.4066</v>
      </c>
      <c r="C268" s="1">
        <f t="shared" si="45"/>
        <v>1.5766337189135904</v>
      </c>
      <c r="D268" s="12">
        <f t="shared" si="46"/>
        <v>1.6048497477725823</v>
      </c>
      <c r="E268" s="1">
        <f t="shared" si="47"/>
        <v>534.6377701823134</v>
      </c>
    </row>
    <row r="269" spans="1:5" ht="15.75">
      <c r="A269" s="1">
        <v>743.7</v>
      </c>
      <c r="B269" s="1">
        <v>1.3913</v>
      </c>
      <c r="C269" s="1">
        <f t="shared" si="45"/>
        <v>1.5599302107976283</v>
      </c>
      <c r="D269" s="12">
        <f t="shared" si="46"/>
        <v>1.6056924600717366</v>
      </c>
      <c r="E269" s="1">
        <f t="shared" si="47"/>
        <v>535.5719465811569</v>
      </c>
    </row>
    <row r="270" spans="1:5" ht="15.75">
      <c r="A270" s="1">
        <v>745.2</v>
      </c>
      <c r="B270" s="1">
        <v>2.3308</v>
      </c>
      <c r="C270" s="1">
        <f t="shared" si="45"/>
        <v>2.614047918101211</v>
      </c>
      <c r="D270" s="12">
        <f t="shared" si="46"/>
        <v>1.606535172370891</v>
      </c>
      <c r="E270" s="1">
        <f t="shared" si="47"/>
        <v>536.5056329552849</v>
      </c>
    </row>
    <row r="271" spans="1:5" ht="15.75">
      <c r="A271" s="1">
        <v>746.7</v>
      </c>
      <c r="B271" s="1">
        <v>1.1793</v>
      </c>
      <c r="C271" s="1">
        <f t="shared" si="45"/>
        <v>1.3229911805339882</v>
      </c>
      <c r="D271" s="12">
        <f t="shared" si="46"/>
        <v>1.6073778846700453</v>
      </c>
      <c r="E271" s="1">
        <f t="shared" si="47"/>
        <v>537.4388298185153</v>
      </c>
    </row>
    <row r="272" spans="1:5" ht="15.75">
      <c r="A272" s="1">
        <v>751.85</v>
      </c>
      <c r="B272" s="1">
        <v>1.5637</v>
      </c>
      <c r="C272" s="1">
        <f>B272*(1+($I$27+$I$28*A272)/(1282900)+($I$29+A272*$I$30-$I$31)/400)</f>
        <v>1.7559491981044157</v>
      </c>
      <c r="D272" s="12">
        <f>G$17+G$19*A272</f>
        <v>1.610271196897142</v>
      </c>
      <c r="E272" s="1">
        <f t="shared" si="47"/>
        <v>540.6370488575961</v>
      </c>
    </row>
    <row r="273" spans="1:5" ht="15.75">
      <c r="A273" s="1">
        <v>753.35</v>
      </c>
      <c r="B273" s="1">
        <v>1.4744</v>
      </c>
      <c r="C273" s="1">
        <f>B273*(1+($I$27+$I$28*A273)/(1282900)+($I$29+A273*$I$30-$I$31)/400)</f>
        <v>1.6561428409590422</v>
      </c>
      <c r="D273" s="12">
        <f>G$17+G$19*A273</f>
        <v>1.6111139091962963</v>
      </c>
      <c r="E273" s="1">
        <f>E272+(A273-A272)/D273</f>
        <v>541.5680817233904</v>
      </c>
    </row>
    <row r="274" spans="1:5" ht="15.75">
      <c r="A274" s="1">
        <v>754.85</v>
      </c>
      <c r="B274" s="1">
        <v>1.7483</v>
      </c>
      <c r="C274" s="1">
        <f>B274*(1+($I$27+$I$28*A274)/(1282900)+($I$29+A274*$I$30-$I$31)/400)</f>
        <v>1.9643657354791046</v>
      </c>
      <c r="D274" s="12">
        <f>G$17+G$19*A274</f>
        <v>1.6119566214954506</v>
      </c>
      <c r="E274" s="1">
        <f>E273+(A274-A273)/D274</f>
        <v>542.4986278559584</v>
      </c>
    </row>
    <row r="275" spans="1:5" ht="15.75">
      <c r="A275" s="1">
        <v>756.35</v>
      </c>
      <c r="B275" s="1">
        <v>1.277</v>
      </c>
      <c r="C275" s="1">
        <f>B275*(1+($I$27+$I$28*A275)/(1282900)+($I$29+A275*$I$30-$I$31)/400)</f>
        <v>1.4352289224117223</v>
      </c>
      <c r="D275" s="12">
        <f>G$17+G$19*A275</f>
        <v>1.612799333794605</v>
      </c>
      <c r="E275" s="1">
        <f>E274+(A275-A274)/D275</f>
        <v>543.4286877639513</v>
      </c>
    </row>
  </sheetData>
  <printOptions gridLines="1"/>
  <pageMargins left="0.75" right="0.75" top="1" bottom="1" header="0.5" footer="0.5"/>
  <pageSetup horizontalDpi="96" verticalDpi="96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1" sqref="A1"/>
    </sheetView>
  </sheetViews>
  <sheetFormatPr defaultColWidth="11.00390625" defaultRowHeight="12.75"/>
  <cols>
    <col min="1" max="3" width="11.00390625" style="1" customWidth="1"/>
    <col min="4" max="4" width="11.00390625" style="12" customWidth="1"/>
    <col min="5" max="5" width="11.00390625" style="2" customWidth="1"/>
    <col min="6" max="6" width="13.375" style="2" bestFit="1" customWidth="1"/>
    <col min="7" max="16384" width="11.00390625" style="2" customWidth="1"/>
  </cols>
  <sheetData>
    <row r="1" spans="1:9" ht="15.75">
      <c r="A1" s="1" t="s">
        <v>0</v>
      </c>
      <c r="B1" s="1" t="s">
        <v>1</v>
      </c>
      <c r="C1" s="1" t="s">
        <v>2</v>
      </c>
      <c r="G1" s="1" t="s">
        <v>3</v>
      </c>
      <c r="H1" s="3"/>
      <c r="I1" s="2" t="s">
        <v>4</v>
      </c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B3" s="1">
        <v>3.3</v>
      </c>
      <c r="C3" s="1">
        <v>0</v>
      </c>
      <c r="F3" s="4">
        <f>1000*1/SLOPE(C3:C12,B3:B12)</f>
        <v>67.00155485173703</v>
      </c>
      <c r="G3" s="1">
        <f>INTERCEPT(B4:B12,A4:A12)</f>
        <v>3.357474048442867</v>
      </c>
    </row>
    <row r="4" spans="1:9" ht="15.75">
      <c r="A4" s="1">
        <v>64.2</v>
      </c>
      <c r="B4" s="1">
        <v>5.69</v>
      </c>
      <c r="C4" s="1">
        <f>LN($G$17+$G$19*A4)/$G$19-LN($G$17)/$G$19</f>
        <v>37.65727106668005</v>
      </c>
      <c r="E4" s="5">
        <f>1000*1/SLOPE(C3:C4,B3:B4)</f>
        <v>63.46715872661094</v>
      </c>
      <c r="F4" s="5" t="s">
        <v>7</v>
      </c>
      <c r="I4" s="6">
        <f>SLOPE(E4:E9,A4:A9)*1000</f>
        <v>579.0521985632588</v>
      </c>
    </row>
    <row r="5" spans="1:9" ht="15.75">
      <c r="A5" s="1">
        <v>93.1</v>
      </c>
      <c r="B5" s="1">
        <v>6.74</v>
      </c>
      <c r="C5" s="1">
        <f>LN($G$17+$G$19*A5)/$G$19-LN($G$17)/$G$19</f>
        <v>50.74925190208309</v>
      </c>
      <c r="E5" s="5">
        <f>1000*1/SLOPE(C4:C5,B4:B5)</f>
        <v>80.20176726508917</v>
      </c>
      <c r="F5" s="7">
        <f>CORREL(C3:C12,B3:B12)</f>
        <v>0.9986845658148021</v>
      </c>
      <c r="I5" s="6"/>
    </row>
    <row r="7" ht="15.75">
      <c r="F7" s="8"/>
    </row>
    <row r="8" ht="15.75">
      <c r="F8" s="4" t="s">
        <v>8</v>
      </c>
    </row>
    <row r="9" ht="15.75">
      <c r="F9" s="4">
        <f>1000*SLOPE(B3:B12,A3:A12)</f>
        <v>36.99574148259823</v>
      </c>
    </row>
    <row r="10" ht="15.75">
      <c r="F10" s="5" t="s">
        <v>9</v>
      </c>
    </row>
    <row r="11" ht="15.75">
      <c r="F11" s="5"/>
    </row>
    <row r="12" ht="15.75">
      <c r="F12" s="7">
        <f>CORREL(B3:B12,A3:A12)</f>
        <v>0.9999837116218079</v>
      </c>
    </row>
    <row r="13" spans="1:9" ht="15.75">
      <c r="A13" s="10"/>
      <c r="B13" s="10"/>
      <c r="C13" s="10"/>
      <c r="D13" s="15"/>
      <c r="E13" s="10"/>
      <c r="F13" s="9"/>
      <c r="G13" s="9"/>
      <c r="H13" s="9"/>
      <c r="I13" s="9"/>
    </row>
    <row r="14" spans="1:7" ht="15.75">
      <c r="A14" s="17"/>
      <c r="C14" s="17" t="s">
        <v>10</v>
      </c>
      <c r="D14" s="11" t="s">
        <v>11</v>
      </c>
      <c r="E14" s="1" t="s">
        <v>12</v>
      </c>
      <c r="G14" s="2" t="s">
        <v>13</v>
      </c>
    </row>
    <row r="15" spans="1:5" ht="15.75">
      <c r="A15" s="16">
        <v>0</v>
      </c>
      <c r="C15" s="17"/>
      <c r="D15" s="12">
        <f>G$17+G$19*A15</f>
        <v>1.3926546321328657</v>
      </c>
      <c r="E15" s="1">
        <v>0</v>
      </c>
    </row>
    <row r="16" spans="1:7" ht="15.75">
      <c r="A16" s="1">
        <v>0.75</v>
      </c>
      <c r="B16" s="1">
        <v>1.3102</v>
      </c>
      <c r="C16" s="1">
        <f>B16*(1+($I$27+$I$28*A16)/(1282900)+($I$29+A16*$I$30-$I$31)/400)</f>
        <v>1.2725367450227616</v>
      </c>
      <c r="D16" s="12">
        <f>G$17+G$19*A16</f>
        <v>1.400457062586596</v>
      </c>
      <c r="E16" s="1">
        <f>E15+(A16-A15)/D16</f>
        <v>0.5355394463967184</v>
      </c>
      <c r="G16" s="2" t="s">
        <v>14</v>
      </c>
    </row>
    <row r="17" spans="1:7" ht="15.75">
      <c r="A17" s="1">
        <v>0.75</v>
      </c>
      <c r="B17" s="1">
        <v>1.498</v>
      </c>
      <c r="C17" s="1">
        <f aca="true" t="shared" si="0" ref="C17:C38">B17*(1+($I$27+$I$28*A17)/(1282900)+($I$29+A17*$I$30-$I$31)/400)</f>
        <v>1.4549382109938154</v>
      </c>
      <c r="D17" s="12">
        <f aca="true" t="shared" si="1" ref="D17:D38">G$17+G$19*A17</f>
        <v>1.400457062586596</v>
      </c>
      <c r="E17" s="1">
        <f aca="true" t="shared" si="2" ref="E17:E38">E16+(A17-A16)/D17</f>
        <v>0.5355394463967184</v>
      </c>
      <c r="G17" s="1">
        <f>INTERCEPT(C15:C1000,A15:A1000)</f>
        <v>1.3926546321328657</v>
      </c>
    </row>
    <row r="18" spans="1:7" ht="15.75">
      <c r="A18" s="1">
        <v>2.25</v>
      </c>
      <c r="B18" s="1">
        <v>1.2578</v>
      </c>
      <c r="C18" s="1">
        <f t="shared" si="0"/>
        <v>1.2218201920903593</v>
      </c>
      <c r="D18" s="12">
        <f t="shared" si="1"/>
        <v>1.4160619234940564</v>
      </c>
      <c r="E18" s="1">
        <f t="shared" si="2"/>
        <v>1.5948151568111548</v>
      </c>
      <c r="G18" s="2" t="s">
        <v>15</v>
      </c>
    </row>
    <row r="19" spans="1:7" ht="15.75">
      <c r="A19" s="1">
        <v>2.25</v>
      </c>
      <c r="B19" s="1">
        <v>1.4642</v>
      </c>
      <c r="C19" s="1">
        <f t="shared" si="0"/>
        <v>1.422316048067025</v>
      </c>
      <c r="D19" s="12">
        <f t="shared" si="1"/>
        <v>1.4160619234940564</v>
      </c>
      <c r="E19" s="1">
        <f t="shared" si="2"/>
        <v>1.5948151568111548</v>
      </c>
      <c r="G19" s="13">
        <f>SLOPE(C15:C1000,A15:A1000)</f>
        <v>0.010403240604973617</v>
      </c>
    </row>
    <row r="20" spans="1:5" ht="15.75">
      <c r="A20" s="1">
        <v>3.75</v>
      </c>
      <c r="B20" s="1">
        <v>1.4388</v>
      </c>
      <c r="C20" s="1">
        <f t="shared" si="0"/>
        <v>1.3978452625617235</v>
      </c>
      <c r="D20" s="12">
        <f t="shared" si="1"/>
        <v>1.4316667844015167</v>
      </c>
      <c r="E20" s="1">
        <f t="shared" si="2"/>
        <v>2.6425449891597124</v>
      </c>
    </row>
    <row r="21" spans="1:5" ht="15.75">
      <c r="A21" s="1">
        <v>3.75</v>
      </c>
      <c r="B21" s="1">
        <v>1.513</v>
      </c>
      <c r="C21" s="1">
        <f t="shared" si="0"/>
        <v>1.4699331958965023</v>
      </c>
      <c r="D21" s="12">
        <f t="shared" si="1"/>
        <v>1.4316667844015167</v>
      </c>
      <c r="E21" s="1">
        <f t="shared" si="2"/>
        <v>2.6425449891597124</v>
      </c>
    </row>
    <row r="22" spans="1:5" ht="15.75">
      <c r="A22" s="1">
        <v>4.9</v>
      </c>
      <c r="B22" s="1">
        <v>1.7112</v>
      </c>
      <c r="C22" s="1">
        <f t="shared" si="0"/>
        <v>1.662676298977535</v>
      </c>
      <c r="D22" s="12">
        <f t="shared" si="1"/>
        <v>1.4436305110972365</v>
      </c>
      <c r="E22" s="1">
        <f t="shared" si="2"/>
        <v>3.4391477148294123</v>
      </c>
    </row>
    <row r="23" spans="1:5" ht="15.75">
      <c r="A23" s="1">
        <v>5.25</v>
      </c>
      <c r="B23" s="1">
        <v>1.7242</v>
      </c>
      <c r="C23" s="1">
        <f t="shared" si="0"/>
        <v>1.6753643252968564</v>
      </c>
      <c r="D23" s="12">
        <f t="shared" si="1"/>
        <v>1.4472716453089771</v>
      </c>
      <c r="E23" s="1">
        <f t="shared" si="2"/>
        <v>3.680982066476147</v>
      </c>
    </row>
    <row r="24" spans="1:5" ht="15.75">
      <c r="A24" s="1">
        <v>7.75</v>
      </c>
      <c r="B24" s="1">
        <v>1.6066</v>
      </c>
      <c r="C24" s="1">
        <f t="shared" si="0"/>
        <v>1.5614723080104163</v>
      </c>
      <c r="D24" s="12">
        <f t="shared" si="1"/>
        <v>1.4732797468214112</v>
      </c>
      <c r="E24" s="1">
        <f t="shared" si="2"/>
        <v>5.377876363295016</v>
      </c>
    </row>
    <row r="25" spans="1:7" ht="15.75">
      <c r="A25" s="1">
        <v>9.15</v>
      </c>
      <c r="B25" s="1">
        <v>1.4424</v>
      </c>
      <c r="C25" s="1">
        <f t="shared" si="0"/>
        <v>1.4020741146662383</v>
      </c>
      <c r="D25" s="12">
        <f t="shared" si="1"/>
        <v>1.4878442836683743</v>
      </c>
      <c r="E25" s="1">
        <f t="shared" si="2"/>
        <v>6.318835047861261</v>
      </c>
      <c r="G25" s="14" t="s">
        <v>16</v>
      </c>
    </row>
    <row r="26" spans="1:5" ht="15.75">
      <c r="A26" s="1">
        <v>9.25</v>
      </c>
      <c r="B26" s="1">
        <v>1.3826</v>
      </c>
      <c r="C26" s="1">
        <f t="shared" si="0"/>
        <v>1.3439589542077761</v>
      </c>
      <c r="D26" s="12">
        <f t="shared" si="1"/>
        <v>1.4888846077288715</v>
      </c>
      <c r="E26" s="1">
        <f t="shared" si="2"/>
        <v>6.385999420090576</v>
      </c>
    </row>
    <row r="27" spans="1:9" ht="15.75">
      <c r="A27" s="1">
        <v>10.65</v>
      </c>
      <c r="B27" s="1">
        <v>1.702</v>
      </c>
      <c r="C27" s="1">
        <f t="shared" si="0"/>
        <v>1.6546560573065823</v>
      </c>
      <c r="D27" s="12">
        <f t="shared" si="1"/>
        <v>1.5034491445758347</v>
      </c>
      <c r="E27" s="1">
        <f t="shared" si="2"/>
        <v>7.317191542585001</v>
      </c>
      <c r="G27" s="2" t="s">
        <v>17</v>
      </c>
      <c r="I27" s="1">
        <v>556</v>
      </c>
    </row>
    <row r="28" spans="1:9" ht="15.75">
      <c r="A28" s="1">
        <v>12.15</v>
      </c>
      <c r="B28" s="1">
        <v>1.4184</v>
      </c>
      <c r="C28" s="1">
        <f t="shared" si="0"/>
        <v>1.3791446255018072</v>
      </c>
      <c r="D28" s="12">
        <f t="shared" si="1"/>
        <v>1.519054005483295</v>
      </c>
      <c r="E28" s="1">
        <f t="shared" si="2"/>
        <v>8.304648206130526</v>
      </c>
      <c r="G28" s="2" t="s">
        <v>18</v>
      </c>
      <c r="I28" s="1">
        <v>1.8</v>
      </c>
    </row>
    <row r="29" spans="1:9" ht="15.75">
      <c r="A29" s="1">
        <v>12.25</v>
      </c>
      <c r="B29" s="1">
        <v>1.4261</v>
      </c>
      <c r="C29" s="1">
        <f t="shared" si="0"/>
        <v>1.3866449117331494</v>
      </c>
      <c r="D29" s="12">
        <f t="shared" si="1"/>
        <v>1.5200943295437925</v>
      </c>
      <c r="E29" s="1">
        <f t="shared" si="2"/>
        <v>8.370433597245045</v>
      </c>
      <c r="G29" s="2" t="s">
        <v>19</v>
      </c>
      <c r="I29" s="1">
        <f>B3</f>
        <v>3.3</v>
      </c>
    </row>
    <row r="30" spans="1:9" ht="15.75">
      <c r="A30" s="1">
        <v>13.75</v>
      </c>
      <c r="B30" s="1">
        <v>1.8456</v>
      </c>
      <c r="C30" s="1">
        <f t="shared" si="0"/>
        <v>1.7947987783598771</v>
      </c>
      <c r="D30" s="12">
        <f t="shared" si="1"/>
        <v>1.535699190451253</v>
      </c>
      <c r="E30" s="1">
        <f t="shared" si="2"/>
        <v>9.347187384267123</v>
      </c>
      <c r="G30" s="2" t="s">
        <v>20</v>
      </c>
      <c r="I30" s="1">
        <f>F9/1000</f>
        <v>0.036995741482598224</v>
      </c>
    </row>
    <row r="31" spans="1:9" ht="15.75">
      <c r="A31" s="1">
        <v>14.22</v>
      </c>
      <c r="B31" s="1">
        <v>1.5552</v>
      </c>
      <c r="C31" s="1">
        <f t="shared" si="0"/>
        <v>1.5124608386575331</v>
      </c>
      <c r="D31" s="12">
        <f t="shared" si="1"/>
        <v>1.5405887135355905</v>
      </c>
      <c r="E31" s="1">
        <f t="shared" si="2"/>
        <v>9.652265563712803</v>
      </c>
      <c r="G31" s="2" t="s">
        <v>21</v>
      </c>
      <c r="I31" s="1">
        <v>15</v>
      </c>
    </row>
    <row r="32" spans="1:5" ht="15.75">
      <c r="A32" s="1">
        <v>15.75</v>
      </c>
      <c r="B32" s="1">
        <v>1.5655</v>
      </c>
      <c r="C32" s="1">
        <f t="shared" si="0"/>
        <v>1.5227026721987436</v>
      </c>
      <c r="D32" s="12">
        <f t="shared" si="1"/>
        <v>1.5565056716612</v>
      </c>
      <c r="E32" s="1">
        <f t="shared" si="2"/>
        <v>10.63523660445889</v>
      </c>
    </row>
    <row r="33" spans="1:5" ht="15.75">
      <c r="A33" s="1">
        <v>17.25</v>
      </c>
      <c r="B33" s="1">
        <v>1.3174</v>
      </c>
      <c r="C33" s="1">
        <f t="shared" si="0"/>
        <v>1.2815707215008465</v>
      </c>
      <c r="D33" s="12">
        <f t="shared" si="1"/>
        <v>1.5721105325686606</v>
      </c>
      <c r="E33" s="1">
        <f t="shared" si="2"/>
        <v>11.589367989577951</v>
      </c>
    </row>
    <row r="34" spans="1:5" ht="15.75">
      <c r="A34" s="1">
        <v>18.75</v>
      </c>
      <c r="B34" s="1">
        <v>1.8301</v>
      </c>
      <c r="C34" s="1">
        <f t="shared" si="0"/>
        <v>1.7805845875776767</v>
      </c>
      <c r="D34" s="12">
        <f t="shared" si="1"/>
        <v>1.587715393476121</v>
      </c>
      <c r="E34" s="1">
        <f t="shared" si="2"/>
        <v>12.534121694280607</v>
      </c>
    </row>
    <row r="35" spans="1:5" ht="15.75">
      <c r="A35" s="1">
        <v>20</v>
      </c>
      <c r="B35" s="1">
        <v>1.6547</v>
      </c>
      <c r="C35" s="1">
        <f t="shared" si="0"/>
        <v>1.6101244364610243</v>
      </c>
      <c r="D35" s="12">
        <f t="shared" si="1"/>
        <v>1.600719444232338</v>
      </c>
      <c r="E35" s="1">
        <f t="shared" si="2"/>
        <v>13.315020561039526</v>
      </c>
    </row>
    <row r="36" spans="1:5" ht="15.75">
      <c r="A36" s="1">
        <v>20.5</v>
      </c>
      <c r="B36" s="1">
        <v>1.4454</v>
      </c>
      <c r="C36" s="1">
        <f t="shared" si="0"/>
        <v>1.4065305746514338</v>
      </c>
      <c r="D36" s="12">
        <f t="shared" si="1"/>
        <v>1.6059210645348247</v>
      </c>
      <c r="E36" s="1">
        <f t="shared" si="2"/>
        <v>13.626368367007082</v>
      </c>
    </row>
    <row r="37" spans="1:5" ht="15.75">
      <c r="A37" s="1">
        <v>21.75</v>
      </c>
      <c r="B37" s="1">
        <v>1.5364</v>
      </c>
      <c r="C37" s="1">
        <f t="shared" si="0"/>
        <v>1.4952637401435376</v>
      </c>
      <c r="D37" s="12">
        <f t="shared" si="1"/>
        <v>1.6189251152910418</v>
      </c>
      <c r="E37" s="1">
        <f t="shared" si="2"/>
        <v>14.398485612081313</v>
      </c>
    </row>
    <row r="38" spans="1:5" ht="15.75">
      <c r="A38" s="1">
        <v>23.25</v>
      </c>
      <c r="B38" s="1">
        <v>1.9758</v>
      </c>
      <c r="C38" s="1">
        <f t="shared" si="0"/>
        <v>1.9231773172584319</v>
      </c>
      <c r="D38" s="12">
        <f t="shared" si="1"/>
        <v>1.6345299761985022</v>
      </c>
      <c r="E38" s="1">
        <f t="shared" si="2"/>
        <v>15.316180620335988</v>
      </c>
    </row>
  </sheetData>
  <printOptions gridLines="1"/>
  <pageMargins left="0.75" right="0.75" top="1" bottom="1" header="0.5" footer="0.5"/>
  <pageSetup horizontalDpi="96" verticalDpi="96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35"/>
  <sheetViews>
    <sheetView workbookViewId="0" topLeftCell="A1">
      <selection activeCell="A1" sqref="A1"/>
    </sheetView>
  </sheetViews>
  <sheetFormatPr defaultColWidth="11.00390625" defaultRowHeight="12.75"/>
  <cols>
    <col min="1" max="3" width="11.00390625" style="1" customWidth="1"/>
    <col min="4" max="4" width="11.00390625" style="12" customWidth="1"/>
    <col min="5" max="5" width="11.00390625" style="2" customWidth="1"/>
    <col min="6" max="6" width="13.375" style="2" bestFit="1" customWidth="1"/>
    <col min="7" max="16384" width="11.00390625" style="2" customWidth="1"/>
  </cols>
  <sheetData>
    <row r="1" spans="1:9" ht="15.75">
      <c r="A1" s="1" t="s">
        <v>0</v>
      </c>
      <c r="B1" s="1" t="s">
        <v>1</v>
      </c>
      <c r="C1" s="1" t="s">
        <v>2</v>
      </c>
      <c r="G1" s="1" t="s">
        <v>3</v>
      </c>
      <c r="H1" s="3"/>
      <c r="I1" s="2" t="s">
        <v>4</v>
      </c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B3" s="1">
        <v>-0.277</v>
      </c>
      <c r="C3" s="1">
        <v>0</v>
      </c>
      <c r="F3" s="4">
        <f>1000*1/SLOPE(C3:C12,B3:B12)</f>
        <v>77.0935678553709</v>
      </c>
      <c r="G3" s="1">
        <f>INTERCEPT(B4:B12,A4:A12)</f>
        <v>-1.1819056391768958</v>
      </c>
    </row>
    <row r="4" spans="1:9" ht="15.75">
      <c r="A4" s="1">
        <v>38</v>
      </c>
      <c r="B4" s="1">
        <v>1.855</v>
      </c>
      <c r="C4" s="1">
        <f>LN($G$17+$G$19*A4)/$G$19-LN($G$17)/$G$19</f>
        <v>33.93437228267669</v>
      </c>
      <c r="E4" s="5">
        <f>1000*1/SLOPE(C3:C4,B3:B4)</f>
        <v>62.82715301878073</v>
      </c>
      <c r="F4" s="5" t="s">
        <v>7</v>
      </c>
      <c r="I4" s="6">
        <f>SLOPE(E4:E9,A4:A9)*1000</f>
        <v>781.3644509914689</v>
      </c>
    </row>
    <row r="5" spans="1:9" ht="15.75">
      <c r="A5" s="1">
        <v>65.2</v>
      </c>
      <c r="B5" s="1">
        <v>3.474</v>
      </c>
      <c r="C5" s="1">
        <f>LN($G$17+$G$19*A5)/$G$19-LN($G$17)/$G$19</f>
        <v>57.748804602412434</v>
      </c>
      <c r="E5" s="5">
        <f>1000*1/SLOPE(C4:C5,B4:B5)</f>
        <v>67.98398459652915</v>
      </c>
      <c r="F5" s="7">
        <f>CORREL(C3:C12,B3:B12)</f>
        <v>0.9912744612844197</v>
      </c>
      <c r="I5" s="6"/>
    </row>
    <row r="6" spans="1:5" ht="15.75">
      <c r="A6" s="1">
        <v>93.7</v>
      </c>
      <c r="B6" s="1">
        <v>6.078</v>
      </c>
      <c r="C6" s="1">
        <f>LN($G$17+$G$19*A6)/$G$19-LN($G$17)/$G$19</f>
        <v>82.29154166539834</v>
      </c>
      <c r="E6" s="5">
        <f>1000*1/SLOPE(C5:C6,B5:B6)</f>
        <v>106.1006355288394</v>
      </c>
    </row>
    <row r="7" ht="15.75">
      <c r="F7" s="8"/>
    </row>
    <row r="8" ht="15.75">
      <c r="F8" s="4" t="s">
        <v>8</v>
      </c>
    </row>
    <row r="9" ht="15.75">
      <c r="F9" s="4">
        <f>1000*SLOPE(B3:B12,A3:A12)</f>
        <v>66.6263759644232</v>
      </c>
    </row>
    <row r="10" ht="15.75">
      <c r="F10" s="5" t="s">
        <v>9</v>
      </c>
    </row>
    <row r="11" ht="15.75">
      <c r="F11" s="5"/>
    </row>
    <row r="12" ht="15.75">
      <c r="F12" s="7">
        <f>CORREL(B3:B12,A3:A12)</f>
        <v>0.9923128857715188</v>
      </c>
    </row>
    <row r="13" spans="1:9" ht="15.75">
      <c r="A13" s="10"/>
      <c r="B13" s="10"/>
      <c r="C13" s="10"/>
      <c r="D13" s="15"/>
      <c r="E13" s="10"/>
      <c r="F13" s="9"/>
      <c r="G13" s="9"/>
      <c r="H13" s="9"/>
      <c r="I13" s="9"/>
    </row>
    <row r="14" spans="1:7" ht="15.75">
      <c r="A14" s="17"/>
      <c r="C14" s="17" t="s">
        <v>10</v>
      </c>
      <c r="D14" s="11" t="s">
        <v>11</v>
      </c>
      <c r="E14" s="1" t="s">
        <v>12</v>
      </c>
      <c r="G14" s="2" t="s">
        <v>13</v>
      </c>
    </row>
    <row r="15" spans="1:5" ht="15.75">
      <c r="A15" s="16">
        <v>0</v>
      </c>
      <c r="C15" s="17"/>
      <c r="D15" s="12">
        <f>G$17+G$19*A15</f>
        <v>1.1068440246977556</v>
      </c>
      <c r="E15" s="1">
        <v>0</v>
      </c>
    </row>
    <row r="16" spans="1:7" ht="15.75">
      <c r="A16" s="1">
        <v>0.4</v>
      </c>
      <c r="B16" s="1">
        <v>1.027</v>
      </c>
      <c r="C16" s="1">
        <f aca="true" t="shared" si="0" ref="C16:C31">B16*(1+($I$27+$I$28*A16)/(1282900)+($I$29+A16*$I$30-$I$31)/400)</f>
        <v>0.9885673822740456</v>
      </c>
      <c r="D16" s="12">
        <f aca="true" t="shared" si="1" ref="D16:D31">G$17+G$19*A16</f>
        <v>1.107118023439834</v>
      </c>
      <c r="E16" s="1">
        <f>E15+(A16-A15)/D16</f>
        <v>0.3612984266638469</v>
      </c>
      <c r="G16" s="2" t="s">
        <v>14</v>
      </c>
    </row>
    <row r="17" spans="1:7" ht="15.75">
      <c r="A17" s="1">
        <v>0.7</v>
      </c>
      <c r="B17" s="1">
        <v>1.0098</v>
      </c>
      <c r="C17" s="1">
        <f t="shared" si="0"/>
        <v>0.9720619289531814</v>
      </c>
      <c r="D17" s="12">
        <f t="shared" si="1"/>
        <v>1.1073235224963929</v>
      </c>
      <c r="E17" s="1">
        <f aca="true" t="shared" si="2" ref="E17:E32">E16+(A17-A16)/D17</f>
        <v>0.632221958861256</v>
      </c>
      <c r="G17" s="1">
        <f>INTERCEPT(C15:C1000,A15:A1000)</f>
        <v>1.1068440246977556</v>
      </c>
    </row>
    <row r="18" spans="1:7" ht="15.75">
      <c r="A18" s="1">
        <v>1.9</v>
      </c>
      <c r="B18" s="1">
        <v>1.0609</v>
      </c>
      <c r="C18" s="1">
        <f t="shared" si="0"/>
        <v>1.0214660665749076</v>
      </c>
      <c r="D18" s="12">
        <f t="shared" si="1"/>
        <v>1.1081455187226281</v>
      </c>
      <c r="E18" s="1">
        <f t="shared" si="2"/>
        <v>1.7151122288893776</v>
      </c>
      <c r="G18" s="2" t="s">
        <v>15</v>
      </c>
    </row>
    <row r="19" spans="1:7" ht="15.75">
      <c r="A19" s="1">
        <v>2.2</v>
      </c>
      <c r="B19" s="1">
        <v>1.0798</v>
      </c>
      <c r="C19" s="1">
        <f t="shared" si="0"/>
        <v>1.0397179604605655</v>
      </c>
      <c r="D19" s="12">
        <f t="shared" si="1"/>
        <v>1.108351017779187</v>
      </c>
      <c r="E19" s="1">
        <f t="shared" si="2"/>
        <v>1.9857846017998235</v>
      </c>
      <c r="G19" s="13">
        <f>SLOPE(C15:C1000,A15:A1000)</f>
        <v>0.0006849968551961205</v>
      </c>
    </row>
    <row r="20" spans="1:5" ht="15.75">
      <c r="A20" s="1">
        <v>2.25</v>
      </c>
      <c r="B20" s="1">
        <v>1.14</v>
      </c>
      <c r="C20" s="1">
        <f t="shared" si="0"/>
        <v>1.0976929183020188</v>
      </c>
      <c r="D20" s="12">
        <f t="shared" si="1"/>
        <v>1.1083852676219468</v>
      </c>
      <c r="E20" s="1">
        <f t="shared" si="2"/>
        <v>2.030895269958807</v>
      </c>
    </row>
    <row r="21" spans="1:5" ht="15.75">
      <c r="A21" s="1">
        <v>3.66</v>
      </c>
      <c r="B21" s="1">
        <v>1.1658</v>
      </c>
      <c r="C21" s="1">
        <f t="shared" si="0"/>
        <v>1.1228115460076298</v>
      </c>
      <c r="D21" s="12">
        <f t="shared" si="1"/>
        <v>1.1093511131877734</v>
      </c>
      <c r="E21" s="1">
        <f t="shared" si="2"/>
        <v>3.3019085526230283</v>
      </c>
    </row>
    <row r="22" spans="1:5" ht="15.75">
      <c r="A22" s="1">
        <v>6.05</v>
      </c>
      <c r="B22" s="1">
        <v>1.0081</v>
      </c>
      <c r="C22" s="1">
        <f t="shared" si="0"/>
        <v>0.9713313742056828</v>
      </c>
      <c r="D22" s="12">
        <f t="shared" si="1"/>
        <v>1.1109882556716921</v>
      </c>
      <c r="E22" s="1">
        <f t="shared" si="2"/>
        <v>5.453146414768591</v>
      </c>
    </row>
    <row r="23" spans="1:5" ht="15.75">
      <c r="A23" s="1">
        <v>6.75</v>
      </c>
      <c r="B23" s="1">
        <v>1.2682</v>
      </c>
      <c r="C23" s="1">
        <f t="shared" si="0"/>
        <v>1.2220938095340752</v>
      </c>
      <c r="D23" s="12">
        <f t="shared" si="1"/>
        <v>1.1114677534703294</v>
      </c>
      <c r="E23" s="1">
        <f t="shared" si="2"/>
        <v>6.08294426343707</v>
      </c>
    </row>
    <row r="24" spans="1:5" ht="15.75">
      <c r="A24" s="1">
        <v>7.55</v>
      </c>
      <c r="B24" s="1">
        <v>1.0902</v>
      </c>
      <c r="C24" s="1">
        <f t="shared" si="0"/>
        <v>1.0507116047898166</v>
      </c>
      <c r="D24" s="12">
        <f t="shared" si="1"/>
        <v>1.1120157509544863</v>
      </c>
      <c r="E24" s="1">
        <f t="shared" si="2"/>
        <v>6.80235853370557</v>
      </c>
    </row>
    <row r="25" spans="1:7" ht="15.75">
      <c r="A25" s="1">
        <v>8.25</v>
      </c>
      <c r="B25" s="1">
        <v>1.2952</v>
      </c>
      <c r="C25" s="1">
        <f t="shared" si="0"/>
        <v>1.2484385381339547</v>
      </c>
      <c r="D25" s="12">
        <f t="shared" si="1"/>
        <v>1.1124952487531234</v>
      </c>
      <c r="E25" s="1">
        <f t="shared" si="2"/>
        <v>7.431574704097808</v>
      </c>
      <c r="G25" s="14" t="s">
        <v>16</v>
      </c>
    </row>
    <row r="26" spans="1:5" ht="15.75">
      <c r="A26" s="1">
        <v>9.05</v>
      </c>
      <c r="B26" s="1">
        <v>1.2205</v>
      </c>
      <c r="C26" s="1">
        <f t="shared" si="0"/>
        <v>1.1765994865610787</v>
      </c>
      <c r="D26" s="12">
        <f t="shared" si="1"/>
        <v>1.1130432462372803</v>
      </c>
      <c r="E26" s="1">
        <f t="shared" si="2"/>
        <v>8.150324853927525</v>
      </c>
    </row>
    <row r="27" spans="1:9" ht="15.75">
      <c r="A27" s="1">
        <v>10.55</v>
      </c>
      <c r="B27" s="1">
        <v>1.2172</v>
      </c>
      <c r="C27" s="1">
        <f t="shared" si="0"/>
        <v>1.1737248630249697</v>
      </c>
      <c r="D27" s="12">
        <f t="shared" si="1"/>
        <v>1.1140707415200746</v>
      </c>
      <c r="E27" s="1">
        <f t="shared" si="2"/>
        <v>9.496738455951892</v>
      </c>
      <c r="G27" s="2" t="s">
        <v>17</v>
      </c>
      <c r="I27" s="1">
        <v>902</v>
      </c>
    </row>
    <row r="28" spans="1:9" ht="15.75">
      <c r="A28" s="1">
        <v>11.75</v>
      </c>
      <c r="B28" s="1">
        <v>1.1289</v>
      </c>
      <c r="C28" s="1">
        <f t="shared" si="0"/>
        <v>1.0888062477342026</v>
      </c>
      <c r="D28" s="12">
        <f t="shared" si="1"/>
        <v>1.11489273774631</v>
      </c>
      <c r="E28" s="1">
        <f t="shared" si="2"/>
        <v>10.573075182681073</v>
      </c>
      <c r="G28" s="2" t="s">
        <v>18</v>
      </c>
      <c r="I28" s="1">
        <v>1.8</v>
      </c>
    </row>
    <row r="29" spans="1:9" ht="15.75">
      <c r="A29" s="1">
        <v>13.25</v>
      </c>
      <c r="B29" s="1">
        <v>1.2412</v>
      </c>
      <c r="C29" s="1">
        <f t="shared" si="0"/>
        <v>1.1974305515164934</v>
      </c>
      <c r="D29" s="12">
        <f t="shared" si="1"/>
        <v>1.1159202330291043</v>
      </c>
      <c r="E29" s="1">
        <f t="shared" si="2"/>
        <v>11.917257280650865</v>
      </c>
      <c r="G29" s="2" t="s">
        <v>19</v>
      </c>
      <c r="I29" s="1">
        <f>B3</f>
        <v>-0.277</v>
      </c>
    </row>
    <row r="30" spans="1:9" ht="15.75">
      <c r="A30" s="1">
        <v>15.55</v>
      </c>
      <c r="B30" s="1">
        <v>1.1445</v>
      </c>
      <c r="C30" s="1">
        <f t="shared" si="0"/>
        <v>1.1045827157550143</v>
      </c>
      <c r="D30" s="12">
        <f t="shared" si="1"/>
        <v>1.1174957257960552</v>
      </c>
      <c r="E30" s="1">
        <f t="shared" si="2"/>
        <v>13.97543070083248</v>
      </c>
      <c r="G30" s="2" t="s">
        <v>20</v>
      </c>
      <c r="I30" s="1">
        <f>F9/1000</f>
        <v>0.06662637596442321</v>
      </c>
    </row>
    <row r="31" spans="1:9" ht="15.75">
      <c r="A31" s="1">
        <v>16.25</v>
      </c>
      <c r="B31" s="1">
        <v>0.9713</v>
      </c>
      <c r="C31" s="1">
        <f t="shared" si="0"/>
        <v>0.9375377003702567</v>
      </c>
      <c r="D31" s="12">
        <f t="shared" si="1"/>
        <v>1.1179752235946925</v>
      </c>
      <c r="E31" s="1">
        <f t="shared" si="2"/>
        <v>14.601562644749132</v>
      </c>
      <c r="G31" s="2" t="s">
        <v>21</v>
      </c>
      <c r="I31" s="1">
        <v>15</v>
      </c>
    </row>
    <row r="32" spans="1:5" ht="15.75">
      <c r="A32" s="1">
        <v>17.05</v>
      </c>
      <c r="B32" s="1">
        <v>0.7301</v>
      </c>
      <c r="C32" s="1">
        <f aca="true" t="shared" si="3" ref="C32:C47">B32*(1+($I$27+$I$28*A32)/(1282900)+($I$29+A32*$I$30-$I$31)/400)</f>
        <v>0.7048198977655277</v>
      </c>
      <c r="D32" s="12">
        <f aca="true" t="shared" si="4" ref="D32:D47">G$17+G$19*A32</f>
        <v>1.1185232210788494</v>
      </c>
      <c r="E32" s="1">
        <f t="shared" si="2"/>
        <v>15.316791425809551</v>
      </c>
    </row>
    <row r="33" spans="1:5" ht="15.75">
      <c r="A33" s="1">
        <v>17.75</v>
      </c>
      <c r="B33" s="1">
        <v>0.8796</v>
      </c>
      <c r="C33" s="1">
        <f t="shared" si="3"/>
        <v>0.8492468023404764</v>
      </c>
      <c r="D33" s="12">
        <f t="shared" si="4"/>
        <v>1.1190027188774867</v>
      </c>
      <c r="E33" s="1">
        <f aca="true" t="shared" si="5" ref="E33:E48">E32+(A33-A32)/D33</f>
        <v>15.94234844027525</v>
      </c>
    </row>
    <row r="34" spans="1:5" ht="15.75">
      <c r="A34" s="1">
        <v>18.55</v>
      </c>
      <c r="B34" s="1">
        <v>1.7456</v>
      </c>
      <c r="C34" s="1">
        <f t="shared" si="3"/>
        <v>1.6855974782403698</v>
      </c>
      <c r="D34" s="12">
        <f t="shared" si="4"/>
        <v>1.1195507163616436</v>
      </c>
      <c r="E34" s="1">
        <f t="shared" si="5"/>
        <v>16.656920802481288</v>
      </c>
    </row>
    <row r="35" spans="1:5" ht="15.75">
      <c r="A35" s="1">
        <v>20.05</v>
      </c>
      <c r="B35" s="1">
        <v>1.4633</v>
      </c>
      <c r="C35" s="1">
        <f t="shared" si="3"/>
        <v>1.4133698235379766</v>
      </c>
      <c r="D35" s="12">
        <f t="shared" si="4"/>
        <v>1.1205782116444378</v>
      </c>
      <c r="E35" s="1">
        <f t="shared" si="5"/>
        <v>17.99551545336136</v>
      </c>
    </row>
    <row r="36" spans="1:5" ht="15.75">
      <c r="A36" s="1">
        <v>21.25</v>
      </c>
      <c r="B36" s="1">
        <v>1.1259</v>
      </c>
      <c r="C36" s="1">
        <f t="shared" si="3"/>
        <v>1.0877093999838479</v>
      </c>
      <c r="D36" s="12">
        <f t="shared" si="4"/>
        <v>1.121400207870673</v>
      </c>
      <c r="E36" s="1">
        <f t="shared" si="5"/>
        <v>19.06560621273314</v>
      </c>
    </row>
    <row r="37" spans="1:5" ht="15.75">
      <c r="A37" s="1">
        <v>21.25</v>
      </c>
      <c r="B37" s="1">
        <v>1.117</v>
      </c>
      <c r="C37" s="1">
        <f t="shared" si="3"/>
        <v>1.0791112885531202</v>
      </c>
      <c r="D37" s="12">
        <f t="shared" si="4"/>
        <v>1.121400207870673</v>
      </c>
      <c r="E37" s="1">
        <f t="shared" si="5"/>
        <v>19.06560621273314</v>
      </c>
    </row>
    <row r="38" spans="1:5" ht="15.75">
      <c r="A38" s="1">
        <v>22.75</v>
      </c>
      <c r="B38" s="1">
        <v>1.3248</v>
      </c>
      <c r="C38" s="1">
        <f t="shared" si="3"/>
        <v>1.2801964872803844</v>
      </c>
      <c r="D38" s="12">
        <f t="shared" si="4"/>
        <v>1.1224277031534673</v>
      </c>
      <c r="E38" s="1">
        <f t="shared" si="5"/>
        <v>20.401995180847294</v>
      </c>
    </row>
    <row r="39" spans="1:5" ht="15.75">
      <c r="A39" s="1">
        <v>25.75</v>
      </c>
      <c r="B39" s="1">
        <v>1.0108</v>
      </c>
      <c r="C39" s="1">
        <f t="shared" si="3"/>
        <v>0.9772776231897999</v>
      </c>
      <c r="D39" s="12">
        <f t="shared" si="4"/>
        <v>1.1244826937190557</v>
      </c>
      <c r="E39" s="1">
        <f t="shared" si="5"/>
        <v>23.069888619098403</v>
      </c>
    </row>
    <row r="40" spans="1:5" ht="15.75">
      <c r="A40" s="1">
        <v>27.25</v>
      </c>
      <c r="B40" s="1">
        <v>1.2278</v>
      </c>
      <c r="C40" s="1">
        <f t="shared" si="3"/>
        <v>1.1873903395768084</v>
      </c>
      <c r="D40" s="12">
        <f t="shared" si="4"/>
        <v>1.1255101890018497</v>
      </c>
      <c r="E40" s="1">
        <f t="shared" si="5"/>
        <v>24.402617558078745</v>
      </c>
    </row>
    <row r="41" spans="1:5" ht="15.75">
      <c r="A41" s="1">
        <v>30.75</v>
      </c>
      <c r="B41" s="1">
        <v>1.387</v>
      </c>
      <c r="C41" s="1">
        <f t="shared" si="3"/>
        <v>1.3421661149575286</v>
      </c>
      <c r="D41" s="12">
        <f t="shared" si="4"/>
        <v>1.1279076779950363</v>
      </c>
      <c r="E41" s="1">
        <f t="shared" si="5"/>
        <v>27.505708412306802</v>
      </c>
    </row>
    <row r="42" spans="1:5" ht="15.75">
      <c r="A42" s="1">
        <v>32.25</v>
      </c>
      <c r="B42" s="1">
        <v>1.2851</v>
      </c>
      <c r="C42" s="1">
        <f t="shared" si="3"/>
        <v>1.2438837525384077</v>
      </c>
      <c r="D42" s="12">
        <f t="shared" si="4"/>
        <v>1.1289351732778306</v>
      </c>
      <c r="E42" s="1">
        <f t="shared" si="5"/>
        <v>28.834394093739505</v>
      </c>
    </row>
    <row r="43" spans="1:5" ht="15.75">
      <c r="A43" s="1">
        <v>35.25</v>
      </c>
      <c r="B43" s="1">
        <v>1.0797</v>
      </c>
      <c r="C43" s="1">
        <f t="shared" si="3"/>
        <v>1.0456154929165995</v>
      </c>
      <c r="D43" s="12">
        <f t="shared" si="4"/>
        <v>1.1309901638434188</v>
      </c>
      <c r="E43" s="1">
        <f t="shared" si="5"/>
        <v>31.486937056452078</v>
      </c>
    </row>
    <row r="44" spans="1:5" ht="15.75">
      <c r="A44" s="1">
        <v>36.75</v>
      </c>
      <c r="B44" s="1">
        <v>1.244</v>
      </c>
      <c r="C44" s="1">
        <f t="shared" si="3"/>
        <v>1.2050422189014007</v>
      </c>
      <c r="D44" s="12">
        <f t="shared" si="4"/>
        <v>1.132017659126213</v>
      </c>
      <c r="E44" s="1">
        <f t="shared" si="5"/>
        <v>32.81200472470544</v>
      </c>
    </row>
    <row r="45" spans="1:5" ht="15.75">
      <c r="A45" s="1">
        <v>40.25</v>
      </c>
      <c r="B45" s="1">
        <v>1.3088</v>
      </c>
      <c r="C45" s="1">
        <f t="shared" si="3"/>
        <v>1.2685823392772586</v>
      </c>
      <c r="D45" s="12">
        <f t="shared" si="4"/>
        <v>1.1344151481193994</v>
      </c>
      <c r="E45" s="1">
        <f t="shared" si="5"/>
        <v>35.89729497827989</v>
      </c>
    </row>
    <row r="46" spans="1:5" ht="15.75">
      <c r="A46" s="1">
        <v>41.75</v>
      </c>
      <c r="B46" s="1">
        <v>1.2892</v>
      </c>
      <c r="C46" s="1">
        <f t="shared" si="3"/>
        <v>1.2499094393448342</v>
      </c>
      <c r="D46" s="12">
        <f t="shared" si="4"/>
        <v>1.1354426434021936</v>
      </c>
      <c r="E46" s="1">
        <f t="shared" si="5"/>
        <v>37.21836567147269</v>
      </c>
    </row>
    <row r="47" spans="1:5" ht="15.75">
      <c r="A47" s="1">
        <v>43.25</v>
      </c>
      <c r="B47" s="1">
        <v>1.3028</v>
      </c>
      <c r="C47" s="1">
        <f t="shared" si="3"/>
        <v>1.2634232012766722</v>
      </c>
      <c r="D47" s="12">
        <f t="shared" si="4"/>
        <v>1.1364701386849878</v>
      </c>
      <c r="E47" s="1">
        <f t="shared" si="5"/>
        <v>38.53824196996977</v>
      </c>
    </row>
    <row r="48" spans="1:5" ht="15.75">
      <c r="A48" s="1">
        <v>44.75</v>
      </c>
      <c r="B48" s="1">
        <v>1.4218</v>
      </c>
      <c r="C48" s="1">
        <f aca="true" t="shared" si="6" ref="C48:C63">B48*(1+($I$27+$I$28*A48)/(1282900)+($I$29+A48*$I$30-$I$31)/400)</f>
        <v>1.3791846840459807</v>
      </c>
      <c r="D48" s="12">
        <f aca="true" t="shared" si="7" ref="D48:D63">G$17+G$19*A48</f>
        <v>1.137497633967782</v>
      </c>
      <c r="E48" s="1">
        <f t="shared" si="5"/>
        <v>39.85692603155128</v>
      </c>
    </row>
    <row r="49" spans="1:5" ht="15.75">
      <c r="A49" s="1">
        <v>49.75</v>
      </c>
      <c r="B49" s="1">
        <v>1.2826</v>
      </c>
      <c r="C49" s="1">
        <f t="shared" si="6"/>
        <v>1.245234081988661</v>
      </c>
      <c r="D49" s="12">
        <f t="shared" si="7"/>
        <v>1.1409226182437626</v>
      </c>
      <c r="E49" s="1">
        <f aca="true" t="shared" si="8" ref="E49:E64">E48+(A49-A48)/D49</f>
        <v>44.23934419037135</v>
      </c>
    </row>
    <row r="50" spans="1:5" ht="15.75">
      <c r="A50" s="1">
        <v>51.25</v>
      </c>
      <c r="B50" s="1">
        <v>1.0506</v>
      </c>
      <c r="C50" s="1">
        <f t="shared" si="6"/>
        <v>1.0202576280914308</v>
      </c>
      <c r="D50" s="12">
        <f t="shared" si="7"/>
        <v>1.1419501135265566</v>
      </c>
      <c r="E50" s="1">
        <f t="shared" si="8"/>
        <v>45.55288668424415</v>
      </c>
    </row>
    <row r="51" spans="1:5" ht="15.75">
      <c r="A51" s="1">
        <v>54.25</v>
      </c>
      <c r="B51" s="1">
        <v>1.2957</v>
      </c>
      <c r="C51" s="1">
        <f t="shared" si="6"/>
        <v>1.258931808895471</v>
      </c>
      <c r="D51" s="12">
        <f t="shared" si="7"/>
        <v>1.144005104092145</v>
      </c>
      <c r="E51" s="1">
        <f t="shared" si="8"/>
        <v>48.17525260662413</v>
      </c>
    </row>
    <row r="52" spans="1:5" ht="15.75">
      <c r="A52" s="1">
        <v>55.75</v>
      </c>
      <c r="B52" s="1">
        <v>1.14</v>
      </c>
      <c r="C52" s="1">
        <f t="shared" si="6"/>
        <v>1.1079373482876627</v>
      </c>
      <c r="D52" s="12">
        <f t="shared" si="7"/>
        <v>1.1450325993749393</v>
      </c>
      <c r="E52" s="1">
        <f t="shared" si="8"/>
        <v>49.48525897746355</v>
      </c>
    </row>
    <row r="53" spans="1:5" ht="15.75">
      <c r="A53" s="1">
        <v>59.25</v>
      </c>
      <c r="B53" s="1">
        <v>1.1162</v>
      </c>
      <c r="C53" s="1">
        <f t="shared" si="6"/>
        <v>1.0854629309905688</v>
      </c>
      <c r="D53" s="12">
        <f t="shared" si="7"/>
        <v>1.1474300883681257</v>
      </c>
      <c r="E53" s="1">
        <f t="shared" si="8"/>
        <v>52.53555374965111</v>
      </c>
    </row>
    <row r="54" spans="1:5" ht="15.75">
      <c r="A54" s="1">
        <v>60.75</v>
      </c>
      <c r="B54" s="1">
        <v>0.7275</v>
      </c>
      <c r="C54" s="1">
        <f t="shared" si="6"/>
        <v>0.7076499529613703</v>
      </c>
      <c r="D54" s="12">
        <f t="shared" si="7"/>
        <v>1.1484575836509199</v>
      </c>
      <c r="E54" s="1">
        <f t="shared" si="8"/>
        <v>53.841653357815595</v>
      </c>
    </row>
    <row r="55" spans="1:5" ht="15.75">
      <c r="A55" s="1">
        <v>62.25</v>
      </c>
      <c r="B55" s="1">
        <v>1.1496</v>
      </c>
      <c r="C55" s="1">
        <f t="shared" si="6"/>
        <v>1.1185224786484642</v>
      </c>
      <c r="D55" s="12">
        <f t="shared" si="7"/>
        <v>1.149485078933714</v>
      </c>
      <c r="E55" s="1">
        <f t="shared" si="8"/>
        <v>55.146585476979276</v>
      </c>
    </row>
    <row r="56" spans="1:5" ht="15.75">
      <c r="A56" s="1">
        <v>63.75</v>
      </c>
      <c r="B56" s="1">
        <v>1.3398</v>
      </c>
      <c r="C56" s="1">
        <f t="shared" si="6"/>
        <v>1.3039183057464174</v>
      </c>
      <c r="D56" s="12">
        <f t="shared" si="7"/>
        <v>1.1505125742165083</v>
      </c>
      <c r="E56" s="1">
        <f t="shared" si="8"/>
        <v>56.45035219245519</v>
      </c>
    </row>
    <row r="57" spans="1:5" ht="15.75">
      <c r="A57" s="1">
        <v>67.45</v>
      </c>
      <c r="B57" s="1">
        <v>1.2088</v>
      </c>
      <c r="C57" s="1">
        <f t="shared" si="6"/>
        <v>1.177177918136605</v>
      </c>
      <c r="D57" s="12">
        <f t="shared" si="7"/>
        <v>1.1530470625807339</v>
      </c>
      <c r="E57" s="1">
        <f t="shared" si="8"/>
        <v>59.659241161582536</v>
      </c>
    </row>
    <row r="58" spans="1:5" ht="15.75">
      <c r="A58" s="1">
        <v>69.17</v>
      </c>
      <c r="B58" s="1">
        <v>1.019</v>
      </c>
      <c r="C58" s="1">
        <f t="shared" si="6"/>
        <v>0.992637462257574</v>
      </c>
      <c r="D58" s="12">
        <f t="shared" si="7"/>
        <v>1.1542252571716711</v>
      </c>
      <c r="E58" s="1">
        <f t="shared" si="8"/>
        <v>61.14941822131411</v>
      </c>
    </row>
    <row r="59" spans="1:5" ht="15.75">
      <c r="A59" s="1">
        <v>71.95</v>
      </c>
      <c r="B59" s="1">
        <v>1.2954</v>
      </c>
      <c r="C59" s="1">
        <f t="shared" si="6"/>
        <v>1.2624916129294719</v>
      </c>
      <c r="D59" s="12">
        <f t="shared" si="7"/>
        <v>1.1561295484291165</v>
      </c>
      <c r="E59" s="1">
        <f t="shared" si="8"/>
        <v>63.55399304061295</v>
      </c>
    </row>
    <row r="60" spans="1:5" ht="15.75">
      <c r="A60" s="1">
        <v>73.45</v>
      </c>
      <c r="B60" s="1">
        <v>1.1517</v>
      </c>
      <c r="C60" s="1">
        <f t="shared" si="6"/>
        <v>1.12273234763865</v>
      </c>
      <c r="D60" s="12">
        <f t="shared" si="7"/>
        <v>1.1571570437119105</v>
      </c>
      <c r="E60" s="1">
        <f t="shared" si="8"/>
        <v>64.85027344451416</v>
      </c>
    </row>
    <row r="61" spans="1:5" ht="15.75">
      <c r="A61" s="1">
        <v>75.95</v>
      </c>
      <c r="B61" s="1">
        <v>1.0328</v>
      </c>
      <c r="C61" s="1">
        <f t="shared" si="6"/>
        <v>1.0072566261256999</v>
      </c>
      <c r="D61" s="12">
        <f t="shared" si="7"/>
        <v>1.1588695358499008</v>
      </c>
      <c r="E61" s="1">
        <f t="shared" si="8"/>
        <v>67.00754820466784</v>
      </c>
    </row>
    <row r="62" spans="1:5" ht="15.75">
      <c r="A62" s="1">
        <v>77.45</v>
      </c>
      <c r="B62" s="1">
        <v>1.0372</v>
      </c>
      <c r="C62" s="1">
        <f t="shared" si="6"/>
        <v>1.0118091308132833</v>
      </c>
      <c r="D62" s="12">
        <f t="shared" si="7"/>
        <v>1.159897031132695</v>
      </c>
      <c r="E62" s="1">
        <f t="shared" si="8"/>
        <v>68.3007664470968</v>
      </c>
    </row>
    <row r="63" spans="1:5" ht="15.75">
      <c r="A63" s="1">
        <v>80.55</v>
      </c>
      <c r="B63" s="1">
        <v>1.0649</v>
      </c>
      <c r="C63" s="1">
        <f t="shared" si="6"/>
        <v>1.0393855267394891</v>
      </c>
      <c r="D63" s="12">
        <f t="shared" si="7"/>
        <v>1.162020521383803</v>
      </c>
      <c r="E63" s="1">
        <f t="shared" si="8"/>
        <v>70.96853344686401</v>
      </c>
    </row>
    <row r="64" spans="1:5" ht="15.75">
      <c r="A64" s="1">
        <v>82.05</v>
      </c>
      <c r="B64" s="1">
        <v>1.3362</v>
      </c>
      <c r="C64" s="1">
        <f aca="true" t="shared" si="9" ref="C64:C79">B64*(1+($I$27+$I$28*A64)/(1282900)+($I$29+A64*$I$30-$I$31)/400)</f>
        <v>1.3045219742426128</v>
      </c>
      <c r="D64" s="12">
        <f aca="true" t="shared" si="10" ref="D64:D79">G$17+G$19*A64</f>
        <v>1.1630480166665973</v>
      </c>
      <c r="E64" s="1">
        <f t="shared" si="8"/>
        <v>72.25824804033294</v>
      </c>
    </row>
    <row r="65" spans="1:5" ht="15.75">
      <c r="A65" s="1">
        <v>86.45</v>
      </c>
      <c r="B65" s="1">
        <v>1.1656</v>
      </c>
      <c r="C65" s="1">
        <f t="shared" si="9"/>
        <v>1.1388279345356815</v>
      </c>
      <c r="D65" s="12">
        <f t="shared" si="10"/>
        <v>1.1660620028294602</v>
      </c>
      <c r="E65" s="1">
        <f aca="true" t="shared" si="11" ref="E65:E80">E64+(A65-A64)/D65</f>
        <v>76.03163229376318</v>
      </c>
    </row>
    <row r="66" spans="1:5" ht="15.75">
      <c r="A66" s="1">
        <v>88.1</v>
      </c>
      <c r="B66" s="1">
        <v>1.2803</v>
      </c>
      <c r="C66" s="1">
        <f t="shared" si="9"/>
        <v>1.251248283066367</v>
      </c>
      <c r="D66" s="12">
        <f t="shared" si="10"/>
        <v>1.1671922476405339</v>
      </c>
      <c r="E66" s="1">
        <f t="shared" si="11"/>
        <v>77.44528116209267</v>
      </c>
    </row>
    <row r="67" spans="1:5" ht="15.75">
      <c r="A67" s="1">
        <v>90.95</v>
      </c>
      <c r="B67" s="1">
        <v>1.0351</v>
      </c>
      <c r="C67" s="1">
        <f t="shared" si="9"/>
        <v>1.0121077130103702</v>
      </c>
      <c r="D67" s="12">
        <f t="shared" si="10"/>
        <v>1.1691444886778428</v>
      </c>
      <c r="E67" s="1">
        <f t="shared" si="11"/>
        <v>79.88296104477595</v>
      </c>
    </row>
    <row r="68" spans="1:5" ht="15.75">
      <c r="A68" s="1">
        <v>92.45</v>
      </c>
      <c r="B68" s="1">
        <v>1.4271</v>
      </c>
      <c r="C68" s="1">
        <f t="shared" si="9"/>
        <v>1.3957599273086412</v>
      </c>
      <c r="D68" s="12">
        <f t="shared" si="10"/>
        <v>1.1701719839606368</v>
      </c>
      <c r="E68" s="1">
        <f t="shared" si="11"/>
        <v>81.16482389960436</v>
      </c>
    </row>
    <row r="69" spans="1:5" ht="15.75">
      <c r="A69" s="1">
        <v>95.8</v>
      </c>
      <c r="B69" s="1">
        <v>1.0901</v>
      </c>
      <c r="C69" s="1">
        <f t="shared" si="9"/>
        <v>1.0667740683383962</v>
      </c>
      <c r="D69" s="12">
        <f t="shared" si="10"/>
        <v>1.172466723425544</v>
      </c>
      <c r="E69" s="1">
        <f t="shared" si="11"/>
        <v>84.0220478472593</v>
      </c>
    </row>
    <row r="70" spans="1:5" ht="15.75">
      <c r="A70" s="1">
        <v>97.3</v>
      </c>
      <c r="B70" s="1">
        <v>0.7472</v>
      </c>
      <c r="C70" s="1">
        <f t="shared" si="9"/>
        <v>0.7313996933548462</v>
      </c>
      <c r="D70" s="12">
        <f t="shared" si="10"/>
        <v>1.1734942187083381</v>
      </c>
      <c r="E70" s="1">
        <f t="shared" si="11"/>
        <v>85.30028166902541</v>
      </c>
    </row>
    <row r="71" spans="1:5" ht="15.75">
      <c r="A71" s="1">
        <v>97.3</v>
      </c>
      <c r="B71" s="1">
        <v>0.7818</v>
      </c>
      <c r="C71" s="1">
        <f t="shared" si="9"/>
        <v>0.7652680410396399</v>
      </c>
      <c r="D71" s="12">
        <f t="shared" si="10"/>
        <v>1.1734942187083381</v>
      </c>
      <c r="E71" s="1">
        <f t="shared" si="11"/>
        <v>85.30028166902541</v>
      </c>
    </row>
    <row r="72" spans="1:5" ht="15.75">
      <c r="A72" s="1">
        <v>98.8</v>
      </c>
      <c r="B72" s="1">
        <v>0.977</v>
      </c>
      <c r="C72" s="1">
        <f t="shared" si="9"/>
        <v>0.956586496390452</v>
      </c>
      <c r="D72" s="12">
        <f t="shared" si="10"/>
        <v>1.1745217139911324</v>
      </c>
      <c r="E72" s="1">
        <f t="shared" si="11"/>
        <v>86.57739726606522</v>
      </c>
    </row>
    <row r="73" spans="1:5" ht="15.75">
      <c r="A73" s="1">
        <v>100.3</v>
      </c>
      <c r="B73" s="1">
        <v>1.0148</v>
      </c>
      <c r="C73" s="1">
        <f t="shared" si="9"/>
        <v>0.9938523830806902</v>
      </c>
      <c r="D73" s="12">
        <f t="shared" si="10"/>
        <v>1.1755492092739264</v>
      </c>
      <c r="E73" s="1">
        <f t="shared" si="11"/>
        <v>87.85339659315972</v>
      </c>
    </row>
    <row r="74" spans="1:5" ht="15.75">
      <c r="A74" s="1">
        <v>103.9</v>
      </c>
      <c r="B74" s="1">
        <v>1.2159</v>
      </c>
      <c r="C74" s="1">
        <f t="shared" si="9"/>
        <v>1.1915364947022449</v>
      </c>
      <c r="D74" s="12">
        <f t="shared" si="10"/>
        <v>1.1780151979526325</v>
      </c>
      <c r="E74" s="1">
        <f t="shared" si="11"/>
        <v>90.9093843310571</v>
      </c>
    </row>
    <row r="75" spans="1:5" ht="15.75">
      <c r="A75" s="1">
        <v>105.4</v>
      </c>
      <c r="B75" s="1">
        <v>0.8752</v>
      </c>
      <c r="C75" s="1">
        <f t="shared" si="9"/>
        <v>0.8578837551848084</v>
      </c>
      <c r="D75" s="12">
        <f t="shared" si="10"/>
        <v>1.1790426932354268</v>
      </c>
      <c r="E75" s="1">
        <f t="shared" si="11"/>
        <v>92.18160289329069</v>
      </c>
    </row>
    <row r="76" spans="1:5" ht="15.75">
      <c r="A76" s="1">
        <v>108.4</v>
      </c>
      <c r="B76" s="1">
        <v>1.312</v>
      </c>
      <c r="C76" s="1">
        <f t="shared" si="9"/>
        <v>1.2867025871821602</v>
      </c>
      <c r="D76" s="12">
        <f t="shared" si="10"/>
        <v>1.181097683801015</v>
      </c>
      <c r="E76" s="1">
        <f t="shared" si="11"/>
        <v>94.72161295439366</v>
      </c>
    </row>
    <row r="77" spans="1:5" ht="15.75">
      <c r="A77" s="1">
        <v>109.9</v>
      </c>
      <c r="B77" s="1">
        <v>1.0967</v>
      </c>
      <c r="C77" s="1">
        <f t="shared" si="9"/>
        <v>1.0758302254724932</v>
      </c>
      <c r="D77" s="12">
        <f t="shared" si="10"/>
        <v>1.1821251790838092</v>
      </c>
      <c r="E77" s="1">
        <f t="shared" si="11"/>
        <v>95.99051410508446</v>
      </c>
    </row>
    <row r="78" spans="1:5" ht="15.75">
      <c r="A78" s="1">
        <v>113.5</v>
      </c>
      <c r="B78" s="1">
        <v>1.3683</v>
      </c>
      <c r="C78" s="1">
        <f t="shared" si="9"/>
        <v>1.3430891782815682</v>
      </c>
      <c r="D78" s="12">
        <f t="shared" si="10"/>
        <v>1.1845911677625152</v>
      </c>
      <c r="E78" s="1">
        <f t="shared" si="11"/>
        <v>99.0295372701818</v>
      </c>
    </row>
    <row r="79" spans="1:5" ht="15.75">
      <c r="A79" s="1">
        <v>115</v>
      </c>
      <c r="B79" s="1">
        <v>0.8373</v>
      </c>
      <c r="C79" s="1">
        <f t="shared" si="9"/>
        <v>0.8220837729100829</v>
      </c>
      <c r="D79" s="12">
        <f t="shared" si="10"/>
        <v>1.1856186630453094</v>
      </c>
      <c r="E79" s="1">
        <f t="shared" si="11"/>
        <v>100.29469954094701</v>
      </c>
    </row>
    <row r="80" spans="1:5" ht="15.75">
      <c r="A80" s="1">
        <v>116.5</v>
      </c>
      <c r="B80" s="1">
        <v>0.9994</v>
      </c>
      <c r="C80" s="1">
        <f aca="true" t="shared" si="12" ref="C80:C95">B80*(1+($I$27+$I$28*A80)/(1282900)+($I$29+A80*$I$30-$I$31)/400)</f>
        <v>0.9814897369513824</v>
      </c>
      <c r="D80" s="12">
        <f aca="true" t="shared" si="13" ref="D80:D95">G$17+G$19*A80</f>
        <v>1.1866461583281036</v>
      </c>
      <c r="E80" s="1">
        <f t="shared" si="11"/>
        <v>101.55876633075854</v>
      </c>
    </row>
    <row r="81" spans="1:5" ht="15.75">
      <c r="A81" s="1">
        <v>118</v>
      </c>
      <c r="B81" s="1">
        <v>1.3498</v>
      </c>
      <c r="C81" s="1">
        <f t="shared" si="12"/>
        <v>1.3259502999215445</v>
      </c>
      <c r="D81" s="12">
        <f t="shared" si="13"/>
        <v>1.1876736536108978</v>
      </c>
      <c r="E81" s="1">
        <f aca="true" t="shared" si="14" ref="E81:E96">E80+(A81-A80)/D81</f>
        <v>102.82173953508915</v>
      </c>
    </row>
    <row r="82" spans="1:5" ht="15.75">
      <c r="A82" s="1">
        <v>123.3</v>
      </c>
      <c r="B82" s="1">
        <v>1.513</v>
      </c>
      <c r="C82" s="1">
        <f t="shared" si="12"/>
        <v>1.4876136356830014</v>
      </c>
      <c r="D82" s="12">
        <f t="shared" si="13"/>
        <v>1.1913041369434372</v>
      </c>
      <c r="E82" s="1">
        <f t="shared" si="14"/>
        <v>107.27064543211588</v>
      </c>
    </row>
    <row r="83" spans="1:5" ht="15.75">
      <c r="A83" s="1">
        <v>124.8</v>
      </c>
      <c r="B83" s="1">
        <v>1.3025</v>
      </c>
      <c r="C83" s="1">
        <f t="shared" si="12"/>
        <v>1.2809737480919499</v>
      </c>
      <c r="D83" s="12">
        <f t="shared" si="13"/>
        <v>1.1923316322262314</v>
      </c>
      <c r="E83" s="1">
        <f t="shared" si="14"/>
        <v>108.52868468852587</v>
      </c>
    </row>
    <row r="84" spans="1:5" ht="15.75">
      <c r="A84" s="1">
        <v>126.3</v>
      </c>
      <c r="B84" s="1">
        <v>1.2168</v>
      </c>
      <c r="C84" s="1">
        <f t="shared" si="12"/>
        <v>1.196996678135591</v>
      </c>
      <c r="D84" s="12">
        <f t="shared" si="13"/>
        <v>1.1933591275090256</v>
      </c>
      <c r="E84" s="1">
        <f t="shared" si="14"/>
        <v>109.78564075935347</v>
      </c>
    </row>
    <row r="85" spans="1:5" ht="15.75">
      <c r="A85" s="1">
        <v>128.05</v>
      </c>
      <c r="B85" s="1">
        <v>1.3414</v>
      </c>
      <c r="C85" s="1">
        <f t="shared" si="12"/>
        <v>1.3199631220397046</v>
      </c>
      <c r="D85" s="12">
        <f t="shared" si="13"/>
        <v>1.194557872005619</v>
      </c>
      <c r="E85" s="1">
        <f t="shared" si="14"/>
        <v>111.2506179203694</v>
      </c>
    </row>
    <row r="86" spans="1:5" ht="15.75">
      <c r="A86" s="1">
        <v>132.3</v>
      </c>
      <c r="B86" s="1">
        <v>1.506</v>
      </c>
      <c r="C86" s="1">
        <f t="shared" si="12"/>
        <v>1.4830077394438308</v>
      </c>
      <c r="D86" s="12">
        <f t="shared" si="13"/>
        <v>1.1974691086402023</v>
      </c>
      <c r="E86" s="1">
        <f t="shared" si="14"/>
        <v>114.7997700190203</v>
      </c>
    </row>
    <row r="87" spans="1:5" ht="15.75">
      <c r="A87" s="1">
        <v>133.8</v>
      </c>
      <c r="B87" s="1">
        <v>1.1763</v>
      </c>
      <c r="C87" s="1">
        <f t="shared" si="12"/>
        <v>1.158637676977226</v>
      </c>
      <c r="D87" s="12">
        <f t="shared" si="13"/>
        <v>1.1984966039229965</v>
      </c>
      <c r="E87" s="1">
        <f t="shared" si="14"/>
        <v>116.05133802104058</v>
      </c>
    </row>
    <row r="88" spans="1:5" ht="15.75">
      <c r="A88" s="1">
        <v>136.8</v>
      </c>
      <c r="B88" s="1">
        <v>1.1361</v>
      </c>
      <c r="C88" s="1">
        <f t="shared" si="12"/>
        <v>1.119613774858691</v>
      </c>
      <c r="D88" s="12">
        <f t="shared" si="13"/>
        <v>1.200551594488585</v>
      </c>
      <c r="E88" s="1">
        <f t="shared" si="14"/>
        <v>118.55018939383639</v>
      </c>
    </row>
    <row r="89" spans="1:5" ht="15.75">
      <c r="A89" s="1">
        <v>138.3</v>
      </c>
      <c r="B89" s="1">
        <v>1.4057</v>
      </c>
      <c r="C89" s="1">
        <f t="shared" si="12"/>
        <v>1.3856557143369475</v>
      </c>
      <c r="D89" s="12">
        <f t="shared" si="13"/>
        <v>1.201579089771379</v>
      </c>
      <c r="E89" s="1">
        <f t="shared" si="14"/>
        <v>119.7985466703311</v>
      </c>
    </row>
    <row r="90" spans="1:5" ht="15.75">
      <c r="A90" s="1">
        <v>142.3</v>
      </c>
      <c r="B90" s="1">
        <v>1.2</v>
      </c>
      <c r="C90" s="1">
        <f t="shared" si="12"/>
        <v>1.1836951017933584</v>
      </c>
      <c r="D90" s="12">
        <f t="shared" si="13"/>
        <v>1.2043190771921635</v>
      </c>
      <c r="E90" s="1">
        <f t="shared" si="14"/>
        <v>123.11992559370239</v>
      </c>
    </row>
    <row r="91" spans="1:5" ht="15.75">
      <c r="A91" s="1">
        <v>143.8</v>
      </c>
      <c r="B91" s="1">
        <v>1.4385</v>
      </c>
      <c r="C91" s="1">
        <f t="shared" si="12"/>
        <v>1.4193169384084416</v>
      </c>
      <c r="D91" s="12">
        <f t="shared" si="13"/>
        <v>1.2053465724749577</v>
      </c>
      <c r="E91" s="1">
        <f t="shared" si="14"/>
        <v>124.3643809514009</v>
      </c>
    </row>
    <row r="92" spans="1:5" ht="15.75">
      <c r="A92" s="1">
        <v>145.3</v>
      </c>
      <c r="B92" s="1">
        <v>1.2531</v>
      </c>
      <c r="C92" s="1">
        <f t="shared" si="12"/>
        <v>1.2367050559510597</v>
      </c>
      <c r="D92" s="12">
        <f t="shared" si="13"/>
        <v>1.206374067757752</v>
      </c>
      <c r="E92" s="1">
        <f t="shared" si="14"/>
        <v>125.6077763791458</v>
      </c>
    </row>
    <row r="93" spans="1:5" ht="15.75">
      <c r="A93" s="1">
        <v>146.8</v>
      </c>
      <c r="B93" s="1">
        <v>1.5596</v>
      </c>
      <c r="C93" s="1">
        <f t="shared" si="12"/>
        <v>1.539587907410982</v>
      </c>
      <c r="D93" s="12">
        <f t="shared" si="13"/>
        <v>1.2074015630405461</v>
      </c>
      <c r="E93" s="1">
        <f t="shared" si="14"/>
        <v>126.85011368093181</v>
      </c>
    </row>
    <row r="94" spans="1:5" ht="15.75">
      <c r="A94" s="1">
        <v>150.15</v>
      </c>
      <c r="B94" s="1">
        <v>1.0523</v>
      </c>
      <c r="C94" s="1">
        <f t="shared" si="12"/>
        <v>1.0393894802685977</v>
      </c>
      <c r="D94" s="12">
        <f t="shared" si="13"/>
        <v>1.209696302505453</v>
      </c>
      <c r="E94" s="1">
        <f t="shared" si="14"/>
        <v>129.61940378544952</v>
      </c>
    </row>
    <row r="95" spans="1:5" ht="15.75">
      <c r="A95" s="1">
        <v>151.65</v>
      </c>
      <c r="B95" s="1">
        <v>1.3146</v>
      </c>
      <c r="C95" s="1">
        <f t="shared" si="12"/>
        <v>1.2988025767939786</v>
      </c>
      <c r="D95" s="12">
        <f t="shared" si="13"/>
        <v>1.2107237977882472</v>
      </c>
      <c r="E95" s="1">
        <f t="shared" si="14"/>
        <v>130.8583321048071</v>
      </c>
    </row>
    <row r="96" spans="1:5" ht="15.75">
      <c r="A96" s="1">
        <v>153.15</v>
      </c>
      <c r="B96" s="1">
        <v>1.229</v>
      </c>
      <c r="C96" s="1">
        <f aca="true" t="shared" si="15" ref="C96:C111">B96*(1+($I$27+$I$28*A96)/(1282900)+($I$29+A96*$I$30-$I$31)/400)</f>
        <v>1.2145408747269353</v>
      </c>
      <c r="D96" s="12">
        <f aca="true" t="shared" si="16" ref="D96:D111">G$17+G$19*A96</f>
        <v>1.2117512930710415</v>
      </c>
      <c r="E96" s="1">
        <f t="shared" si="14"/>
        <v>132.09620988432934</v>
      </c>
    </row>
    <row r="97" spans="1:5" ht="15.75">
      <c r="A97" s="1">
        <v>154.65</v>
      </c>
      <c r="B97" s="1">
        <v>1.0325</v>
      </c>
      <c r="C97" s="1">
        <f t="shared" si="15"/>
        <v>1.0206128296833359</v>
      </c>
      <c r="D97" s="12">
        <f t="shared" si="16"/>
        <v>1.2127787883538357</v>
      </c>
      <c r="E97" s="1">
        <f aca="true" t="shared" si="17" ref="E97:E112">E96+(A97-A96)/D97</f>
        <v>133.3330389041014</v>
      </c>
    </row>
    <row r="98" spans="1:5" ht="15.75">
      <c r="A98" s="1">
        <v>161.2</v>
      </c>
      <c r="B98" s="1">
        <v>1.1683</v>
      </c>
      <c r="C98" s="1">
        <f t="shared" si="15"/>
        <v>1.1561347247519578</v>
      </c>
      <c r="D98" s="12">
        <f t="shared" si="16"/>
        <v>1.2172655177553702</v>
      </c>
      <c r="E98" s="1">
        <f t="shared" si="17"/>
        <v>138.71395202819787</v>
      </c>
    </row>
    <row r="99" spans="1:5" ht="15.75">
      <c r="A99" s="1">
        <v>162.7</v>
      </c>
      <c r="B99" s="1">
        <v>0.9313</v>
      </c>
      <c r="C99" s="1">
        <f t="shared" si="15"/>
        <v>0.9218372028664734</v>
      </c>
      <c r="D99" s="12">
        <f t="shared" si="16"/>
        <v>1.2182930130381644</v>
      </c>
      <c r="E99" s="1">
        <f t="shared" si="17"/>
        <v>139.945182925812</v>
      </c>
    </row>
    <row r="100" spans="1:5" ht="15.75">
      <c r="A100" s="1">
        <v>163.94</v>
      </c>
      <c r="B100" s="1">
        <v>0.9729</v>
      </c>
      <c r="C100" s="1">
        <f t="shared" si="15"/>
        <v>0.9632171487599595</v>
      </c>
      <c r="D100" s="12">
        <f t="shared" si="16"/>
        <v>1.2191424091386076</v>
      </c>
      <c r="E100" s="1">
        <f t="shared" si="17"/>
        <v>140.96229133800819</v>
      </c>
    </row>
    <row r="101" spans="1:5" ht="15.75">
      <c r="A101" s="1">
        <v>165.3</v>
      </c>
      <c r="B101" s="1">
        <v>1.2083</v>
      </c>
      <c r="C101" s="1">
        <f t="shared" si="15"/>
        <v>1.196550336237395</v>
      </c>
      <c r="D101" s="12">
        <f t="shared" si="16"/>
        <v>1.2200740048616743</v>
      </c>
      <c r="E101" s="1">
        <f t="shared" si="17"/>
        <v>142.07697781979599</v>
      </c>
    </row>
    <row r="102" spans="1:5" ht="15.75">
      <c r="A102" s="1">
        <v>170.8</v>
      </c>
      <c r="B102" s="1">
        <v>1.4981</v>
      </c>
      <c r="C102" s="1">
        <f t="shared" si="15"/>
        <v>1.4849162730321575</v>
      </c>
      <c r="D102" s="12">
        <f t="shared" si="16"/>
        <v>1.223841487565253</v>
      </c>
      <c r="E102" s="1">
        <f t="shared" si="17"/>
        <v>146.57102386732936</v>
      </c>
    </row>
    <row r="103" spans="1:5" ht="15.75">
      <c r="A103" s="1">
        <v>170.8</v>
      </c>
      <c r="B103" s="1">
        <v>1.4981</v>
      </c>
      <c r="C103" s="1">
        <f t="shared" si="15"/>
        <v>1.4849162730321575</v>
      </c>
      <c r="D103" s="12">
        <f t="shared" si="16"/>
        <v>1.223841487565253</v>
      </c>
      <c r="E103" s="1">
        <f t="shared" si="17"/>
        <v>146.57102386732936</v>
      </c>
    </row>
    <row r="104" spans="1:5" ht="15.75">
      <c r="A104" s="1">
        <v>172.3</v>
      </c>
      <c r="B104" s="1">
        <v>1.1042</v>
      </c>
      <c r="C104" s="1">
        <f t="shared" si="15"/>
        <v>1.0947609176278232</v>
      </c>
      <c r="D104" s="12">
        <f t="shared" si="16"/>
        <v>1.2248689828480472</v>
      </c>
      <c r="E104" s="1">
        <f t="shared" si="17"/>
        <v>147.79564463984025</v>
      </c>
    </row>
    <row r="105" spans="1:5" ht="15.75">
      <c r="A105" s="1">
        <v>173.85</v>
      </c>
      <c r="B105" s="1">
        <v>1.0034</v>
      </c>
      <c r="C105" s="1">
        <f t="shared" si="15"/>
        <v>0.9950838279515407</v>
      </c>
      <c r="D105" s="12">
        <f t="shared" si="16"/>
        <v>1.2259307279736011</v>
      </c>
      <c r="E105" s="1">
        <f t="shared" si="17"/>
        <v>149.05999014047228</v>
      </c>
    </row>
    <row r="106" spans="1:5" ht="15.75">
      <c r="A106" s="1">
        <v>175.35</v>
      </c>
      <c r="B106" s="1">
        <v>1.0737</v>
      </c>
      <c r="C106" s="1">
        <f t="shared" si="15"/>
        <v>1.0650717045433822</v>
      </c>
      <c r="D106" s="12">
        <f t="shared" si="16"/>
        <v>1.2269582232563954</v>
      </c>
      <c r="E106" s="1">
        <f t="shared" si="17"/>
        <v>150.28252565274013</v>
      </c>
    </row>
    <row r="107" spans="1:5" ht="15.75">
      <c r="A107" s="1">
        <v>180.55</v>
      </c>
      <c r="B107" s="1">
        <v>1.2404</v>
      </c>
      <c r="C107" s="1">
        <f t="shared" si="15"/>
        <v>1.2315155103416977</v>
      </c>
      <c r="D107" s="12">
        <f t="shared" si="16"/>
        <v>1.2305202069034151</v>
      </c>
      <c r="E107" s="1">
        <f t="shared" si="17"/>
        <v>154.50838067797838</v>
      </c>
    </row>
    <row r="108" spans="1:5" ht="15.75">
      <c r="A108" s="1">
        <v>182.05</v>
      </c>
      <c r="B108" s="1">
        <v>1.166</v>
      </c>
      <c r="C108" s="1">
        <f t="shared" si="15"/>
        <v>1.1579421856191592</v>
      </c>
      <c r="D108" s="12">
        <f t="shared" si="16"/>
        <v>1.2315477021862093</v>
      </c>
      <c r="E108" s="1">
        <f t="shared" si="17"/>
        <v>155.72636029609407</v>
      </c>
    </row>
    <row r="109" spans="1:5" ht="15.75">
      <c r="A109" s="1">
        <v>183.55</v>
      </c>
      <c r="B109" s="1">
        <v>1.2025</v>
      </c>
      <c r="C109" s="1">
        <f t="shared" si="15"/>
        <v>1.1944929211080535</v>
      </c>
      <c r="D109" s="12">
        <f t="shared" si="16"/>
        <v>1.2325751974690036</v>
      </c>
      <c r="E109" s="1">
        <f t="shared" si="17"/>
        <v>156.9433245860458</v>
      </c>
    </row>
    <row r="110" spans="1:5" ht="15.75">
      <c r="A110" s="1">
        <v>185.05</v>
      </c>
      <c r="B110" s="1">
        <v>1.4662</v>
      </c>
      <c r="C110" s="1">
        <f t="shared" si="15"/>
        <v>1.4568064378873344</v>
      </c>
      <c r="D110" s="12">
        <f t="shared" si="16"/>
        <v>1.2336026927517976</v>
      </c>
      <c r="E110" s="1">
        <f t="shared" si="17"/>
        <v>158.15927523921272</v>
      </c>
    </row>
    <row r="111" spans="1:5" ht="15.75">
      <c r="A111" s="1">
        <v>190.1</v>
      </c>
      <c r="B111" s="1">
        <v>0.7915</v>
      </c>
      <c r="C111" s="1">
        <f t="shared" si="15"/>
        <v>0.7871004500656222</v>
      </c>
      <c r="D111" s="12">
        <f t="shared" si="16"/>
        <v>1.237061926870538</v>
      </c>
      <c r="E111" s="1">
        <f t="shared" si="17"/>
        <v>162.24152843148033</v>
      </c>
    </row>
    <row r="112" spans="1:5" ht="15.75">
      <c r="A112" s="1">
        <v>191.6</v>
      </c>
      <c r="B112" s="1">
        <v>1.1867</v>
      </c>
      <c r="C112" s="1">
        <f aca="true" t="shared" si="18" ref="C112:C127">B112*(1+($I$27+$I$28*A112)/(1282900)+($I$29+A112*$I$30-$I$31)/400)</f>
        <v>1.1804027255096463</v>
      </c>
      <c r="D112" s="12">
        <f aca="true" t="shared" si="19" ref="D112:D127">G$17+G$19*A112</f>
        <v>1.2380894221533323</v>
      </c>
      <c r="E112" s="1">
        <f t="shared" si="17"/>
        <v>163.4530725842372</v>
      </c>
    </row>
    <row r="113" spans="1:5" ht="15.75">
      <c r="A113" s="1">
        <v>193.22</v>
      </c>
      <c r="B113" s="1">
        <v>1.4546</v>
      </c>
      <c r="C113" s="1">
        <f t="shared" si="18"/>
        <v>1.4472769135718475</v>
      </c>
      <c r="D113" s="12">
        <f t="shared" si="19"/>
        <v>1.23919911705875</v>
      </c>
      <c r="E113" s="1">
        <f aca="true" t="shared" si="20" ref="E113:E128">E112+(A113-A112)/D113</f>
        <v>164.76036854474845</v>
      </c>
    </row>
    <row r="114" spans="1:5" ht="15.75">
      <c r="A114" s="1">
        <v>194.69</v>
      </c>
      <c r="B114" s="1">
        <v>1.286</v>
      </c>
      <c r="C114" s="1">
        <f t="shared" si="18"/>
        <v>1.2798432509751694</v>
      </c>
      <c r="D114" s="12">
        <f t="shared" si="19"/>
        <v>1.2402060624358882</v>
      </c>
      <c r="E114" s="1">
        <f t="shared" si="20"/>
        <v>165.9456554454694</v>
      </c>
    </row>
    <row r="115" spans="1:5" ht="15.75">
      <c r="A115" s="1">
        <v>199.75</v>
      </c>
      <c r="B115" s="1">
        <v>1.3029</v>
      </c>
      <c r="C115" s="1">
        <f t="shared" si="18"/>
        <v>1.2977697068415857</v>
      </c>
      <c r="D115" s="12">
        <f t="shared" si="19"/>
        <v>1.2436721465231806</v>
      </c>
      <c r="E115" s="1">
        <f t="shared" si="20"/>
        <v>170.01425183089606</v>
      </c>
    </row>
    <row r="116" spans="1:5" ht="15.75">
      <c r="A116" s="1">
        <v>201.18</v>
      </c>
      <c r="B116" s="1">
        <v>1.3513</v>
      </c>
      <c r="C116" s="1">
        <f t="shared" si="18"/>
        <v>1.346303703650352</v>
      </c>
      <c r="D116" s="12">
        <f t="shared" si="19"/>
        <v>1.244651692026111</v>
      </c>
      <c r="E116" s="1">
        <f t="shared" si="20"/>
        <v>171.16316763534266</v>
      </c>
    </row>
    <row r="117" spans="1:5" ht="15.75">
      <c r="A117" s="1">
        <v>202.4</v>
      </c>
      <c r="B117" s="1">
        <v>1.1442</v>
      </c>
      <c r="C117" s="1">
        <f t="shared" si="18"/>
        <v>1.1402039071227381</v>
      </c>
      <c r="D117" s="12">
        <f t="shared" si="19"/>
        <v>1.2454873881894504</v>
      </c>
      <c r="E117" s="1">
        <f t="shared" si="20"/>
        <v>172.14270384869084</v>
      </c>
    </row>
    <row r="118" spans="1:5" ht="15.75">
      <c r="A118" s="1">
        <v>203.99</v>
      </c>
      <c r="B118" s="1">
        <v>1.1592</v>
      </c>
      <c r="C118" s="1">
        <f t="shared" si="18"/>
        <v>1.1554611083460917</v>
      </c>
      <c r="D118" s="12">
        <f t="shared" si="19"/>
        <v>1.2465765331892122</v>
      </c>
      <c r="E118" s="1">
        <f t="shared" si="20"/>
        <v>173.4181971358396</v>
      </c>
    </row>
    <row r="119" spans="1:5" ht="15.75">
      <c r="A119" s="1">
        <v>209.25</v>
      </c>
      <c r="B119" s="1">
        <v>1.3174</v>
      </c>
      <c r="C119" s="1">
        <f t="shared" si="18"/>
        <v>1.314314794271386</v>
      </c>
      <c r="D119" s="12">
        <f t="shared" si="19"/>
        <v>1.2501796166475438</v>
      </c>
      <c r="E119" s="1">
        <f t="shared" si="20"/>
        <v>177.62559256123063</v>
      </c>
    </row>
    <row r="120" spans="1:5" ht="15.75">
      <c r="A120" s="1">
        <v>210.75</v>
      </c>
      <c r="B120" s="1">
        <v>1.1076</v>
      </c>
      <c r="C120" s="1">
        <f t="shared" si="18"/>
        <v>1.1052851864833264</v>
      </c>
      <c r="D120" s="12">
        <f t="shared" si="19"/>
        <v>1.2512071119303378</v>
      </c>
      <c r="E120" s="1">
        <f t="shared" si="20"/>
        <v>178.82443485176543</v>
      </c>
    </row>
    <row r="121" spans="1:5" ht="15.75">
      <c r="A121" s="1">
        <v>213.75</v>
      </c>
      <c r="B121" s="1">
        <v>1.1822</v>
      </c>
      <c r="C121" s="1">
        <f t="shared" si="18"/>
        <v>1.1803249961252675</v>
      </c>
      <c r="D121" s="12">
        <f t="shared" si="19"/>
        <v>1.2532621024959263</v>
      </c>
      <c r="E121" s="1">
        <f t="shared" si="20"/>
        <v>181.21818791748518</v>
      </c>
    </row>
    <row r="122" spans="1:5" ht="15.75">
      <c r="A122" s="1">
        <v>215.25</v>
      </c>
      <c r="B122" s="1">
        <v>1.4134</v>
      </c>
      <c r="C122" s="1">
        <f t="shared" si="18"/>
        <v>1.4115144172444</v>
      </c>
      <c r="D122" s="12">
        <f t="shared" si="19"/>
        <v>1.2542895977787205</v>
      </c>
      <c r="E122" s="1">
        <f t="shared" si="20"/>
        <v>182.41408398698653</v>
      </c>
    </row>
    <row r="123" spans="1:5" ht="15.75">
      <c r="A123" s="1">
        <v>219.24</v>
      </c>
      <c r="B123" s="1">
        <v>1.2533</v>
      </c>
      <c r="C123" s="1">
        <f t="shared" si="18"/>
        <v>1.2524679598729525</v>
      </c>
      <c r="D123" s="12">
        <f t="shared" si="19"/>
        <v>1.257022735230953</v>
      </c>
      <c r="E123" s="1">
        <f t="shared" si="20"/>
        <v>185.58825091982797</v>
      </c>
    </row>
    <row r="124" spans="1:5" ht="15.75">
      <c r="A124" s="1">
        <v>220.56</v>
      </c>
      <c r="B124" s="1">
        <v>1.096</v>
      </c>
      <c r="C124" s="1">
        <f t="shared" si="18"/>
        <v>1.0955153922396956</v>
      </c>
      <c r="D124" s="12">
        <f t="shared" si="19"/>
        <v>1.2579269310798118</v>
      </c>
      <c r="E124" s="1">
        <f t="shared" si="20"/>
        <v>186.63759644808286</v>
      </c>
    </row>
    <row r="125" spans="1:5" ht="15.75">
      <c r="A125" s="1">
        <v>221.65</v>
      </c>
      <c r="B125" s="1">
        <v>1.1746</v>
      </c>
      <c r="C125" s="1">
        <f t="shared" si="18"/>
        <v>1.1742956915114369</v>
      </c>
      <c r="D125" s="12">
        <f t="shared" si="19"/>
        <v>1.2586735776519757</v>
      </c>
      <c r="E125" s="1">
        <f t="shared" si="20"/>
        <v>187.50358745588122</v>
      </c>
    </row>
    <row r="126" spans="1:5" ht="15.75">
      <c r="A126" s="1">
        <v>222.78</v>
      </c>
      <c r="B126" s="1">
        <v>1.2665</v>
      </c>
      <c r="C126" s="1">
        <f t="shared" si="18"/>
        <v>1.2664122706080387</v>
      </c>
      <c r="D126" s="12">
        <f t="shared" si="19"/>
        <v>1.2594476240983472</v>
      </c>
      <c r="E126" s="1">
        <f t="shared" si="20"/>
        <v>188.40080618763196</v>
      </c>
    </row>
    <row r="127" spans="1:5" ht="15.75">
      <c r="A127" s="1">
        <v>227</v>
      </c>
      <c r="B127" s="1">
        <v>1.0708</v>
      </c>
      <c r="C127" s="1">
        <f t="shared" si="18"/>
        <v>1.0714848409187803</v>
      </c>
      <c r="D127" s="12">
        <f t="shared" si="19"/>
        <v>1.262338310827275</v>
      </c>
      <c r="E127" s="1">
        <f t="shared" si="20"/>
        <v>191.7438085854871</v>
      </c>
    </row>
    <row r="128" spans="1:5" ht="15.75">
      <c r="A128" s="1">
        <v>228.5</v>
      </c>
      <c r="B128" s="1">
        <v>1.4137</v>
      </c>
      <c r="C128" s="1">
        <f aca="true" t="shared" si="21" ref="C128:C143">B128*(1+($I$27+$I$28*A128)/(1282900)+($I$29+A128*$I$30-$I$31)/400)</f>
        <v>1.4149603327518876</v>
      </c>
      <c r="D128" s="12">
        <f aca="true" t="shared" si="22" ref="D128:D143">G$17+G$19*A128</f>
        <v>1.2633658061100692</v>
      </c>
      <c r="E128" s="1">
        <f t="shared" si="20"/>
        <v>192.9311131593053</v>
      </c>
    </row>
    <row r="129" spans="1:5" ht="15.75">
      <c r="A129" s="1">
        <v>228.7</v>
      </c>
      <c r="B129" s="1">
        <v>1.7197</v>
      </c>
      <c r="C129" s="1">
        <f t="shared" si="21"/>
        <v>1.7212909071698697</v>
      </c>
      <c r="D129" s="12">
        <f t="shared" si="22"/>
        <v>1.2635028054811084</v>
      </c>
      <c r="E129" s="1">
        <f aca="true" t="shared" si="23" ref="E129:E144">E128+(A129-A128)/D129</f>
        <v>193.08940327083684</v>
      </c>
    </row>
    <row r="130" spans="1:5" ht="15.75">
      <c r="A130" s="1">
        <v>230</v>
      </c>
      <c r="B130" s="1">
        <v>1.2171</v>
      </c>
      <c r="C130" s="1">
        <f t="shared" si="21"/>
        <v>1.2184917138066003</v>
      </c>
      <c r="D130" s="12">
        <f t="shared" si="22"/>
        <v>1.2643933013928632</v>
      </c>
      <c r="E130" s="1">
        <f t="shared" si="23"/>
        <v>194.11756436483182</v>
      </c>
    </row>
    <row r="131" spans="1:5" ht="15.75">
      <c r="A131" s="1">
        <v>238.35</v>
      </c>
      <c r="B131" s="1">
        <v>1.1741</v>
      </c>
      <c r="C131" s="1">
        <f t="shared" si="21"/>
        <v>1.1770892683941487</v>
      </c>
      <c r="D131" s="12">
        <f t="shared" si="22"/>
        <v>1.270113025133751</v>
      </c>
      <c r="E131" s="1">
        <f t="shared" si="23"/>
        <v>200.69178243422033</v>
      </c>
    </row>
    <row r="132" spans="1:5" ht="15.75">
      <c r="A132" s="1">
        <v>239.85</v>
      </c>
      <c r="B132" s="1">
        <v>1.7089</v>
      </c>
      <c r="C132" s="1">
        <f t="shared" si="21"/>
        <v>1.7136814370199094</v>
      </c>
      <c r="D132" s="12">
        <f t="shared" si="22"/>
        <v>1.2711405204165451</v>
      </c>
      <c r="E132" s="1">
        <f t="shared" si="23"/>
        <v>201.8718250620082</v>
      </c>
    </row>
    <row r="133" spans="1:5" ht="15.75">
      <c r="A133" s="1">
        <v>241.35</v>
      </c>
      <c r="B133" s="1">
        <v>1.3931</v>
      </c>
      <c r="C133" s="1">
        <f t="shared" si="21"/>
        <v>1.3973488371090088</v>
      </c>
      <c r="D133" s="12">
        <f t="shared" si="22"/>
        <v>1.2721680156993393</v>
      </c>
      <c r="E133" s="1">
        <f t="shared" si="23"/>
        <v>203.05091460166733</v>
      </c>
    </row>
    <row r="134" spans="1:5" ht="15.75">
      <c r="A134" s="1">
        <v>242.85</v>
      </c>
      <c r="B134" s="1">
        <v>1.378</v>
      </c>
      <c r="C134" s="1">
        <f t="shared" si="21"/>
        <v>1.3825499753327435</v>
      </c>
      <c r="D134" s="12">
        <f t="shared" si="22"/>
        <v>1.2731955109821333</v>
      </c>
      <c r="E134" s="1">
        <f t="shared" si="23"/>
        <v>204.22905259152162</v>
      </c>
    </row>
    <row r="135" spans="1:5" ht="15.75">
      <c r="A135" s="1">
        <v>246.7</v>
      </c>
      <c r="B135" s="1">
        <v>1.2375</v>
      </c>
      <c r="C135" s="1">
        <f t="shared" si="21"/>
        <v>1.242386330110616</v>
      </c>
      <c r="D135" s="12">
        <f t="shared" si="22"/>
        <v>1.2758327488746386</v>
      </c>
      <c r="E135" s="1">
        <f t="shared" si="23"/>
        <v>207.24668950623158</v>
      </c>
    </row>
    <row r="136" spans="1:5" ht="15.75">
      <c r="A136" s="1">
        <v>248.2</v>
      </c>
      <c r="B136" s="1">
        <v>0.9232</v>
      </c>
      <c r="C136" s="1">
        <f t="shared" si="21"/>
        <v>0.9270779044627999</v>
      </c>
      <c r="D136" s="12">
        <f t="shared" si="22"/>
        <v>1.2768602441574326</v>
      </c>
      <c r="E136" s="1">
        <f t="shared" si="23"/>
        <v>208.4214461069352</v>
      </c>
    </row>
    <row r="137" spans="1:5" ht="15.75">
      <c r="A137" s="1">
        <v>249.7</v>
      </c>
      <c r="B137" s="1">
        <v>1.1754</v>
      </c>
      <c r="C137" s="1">
        <f t="shared" si="21"/>
        <v>1.180633417508292</v>
      </c>
      <c r="D137" s="12">
        <f t="shared" si="22"/>
        <v>1.2778877394402268</v>
      </c>
      <c r="E137" s="1">
        <f t="shared" si="23"/>
        <v>209.59525813572662</v>
      </c>
    </row>
    <row r="138" spans="1:5" ht="15.75">
      <c r="A138" s="1">
        <v>276.95</v>
      </c>
      <c r="B138" s="1">
        <v>1.3968</v>
      </c>
      <c r="C138" s="1">
        <f t="shared" si="21"/>
        <v>1.4094125622782794</v>
      </c>
      <c r="D138" s="12">
        <f t="shared" si="22"/>
        <v>1.2965539037443212</v>
      </c>
      <c r="E138" s="1">
        <f t="shared" si="23"/>
        <v>230.61251003810003</v>
      </c>
    </row>
    <row r="139" spans="1:5" ht="15.75">
      <c r="A139" s="1">
        <v>278.45</v>
      </c>
      <c r="B139" s="1">
        <v>1.4749</v>
      </c>
      <c r="C139" s="1">
        <f t="shared" si="21"/>
        <v>1.4885893812303712</v>
      </c>
      <c r="D139" s="12">
        <f t="shared" si="22"/>
        <v>1.2975813990271152</v>
      </c>
      <c r="E139" s="1">
        <f t="shared" si="23"/>
        <v>231.76850688047512</v>
      </c>
    </row>
    <row r="140" spans="1:5" ht="15.75">
      <c r="A140" s="1">
        <v>279.95</v>
      </c>
      <c r="B140" s="1">
        <v>0.7629</v>
      </c>
      <c r="C140" s="1">
        <f t="shared" si="21"/>
        <v>0.7701731217997231</v>
      </c>
      <c r="D140" s="12">
        <f t="shared" si="22"/>
        <v>1.2986088943099094</v>
      </c>
      <c r="E140" s="1">
        <f t="shared" si="23"/>
        <v>232.92358906616823</v>
      </c>
    </row>
    <row r="141" spans="1:5" ht="15.75">
      <c r="A141" s="1">
        <v>281.35</v>
      </c>
      <c r="B141" s="1">
        <v>1.6621</v>
      </c>
      <c r="C141" s="1">
        <f t="shared" si="21"/>
        <v>1.6783365160774084</v>
      </c>
      <c r="D141" s="12">
        <f t="shared" si="22"/>
        <v>1.299567889907184</v>
      </c>
      <c r="E141" s="1">
        <f t="shared" si="23"/>
        <v>234.00087022313804</v>
      </c>
    </row>
    <row r="142" spans="1:5" ht="15.75">
      <c r="A142" s="1">
        <v>286.55</v>
      </c>
      <c r="B142" s="1">
        <v>1.5333</v>
      </c>
      <c r="C142" s="1">
        <f t="shared" si="21"/>
        <v>1.5496175544323927</v>
      </c>
      <c r="D142" s="12">
        <f t="shared" si="22"/>
        <v>1.3031298735542038</v>
      </c>
      <c r="E142" s="1">
        <f t="shared" si="23"/>
        <v>237.99126297333822</v>
      </c>
    </row>
    <row r="143" spans="1:5" ht="15.75">
      <c r="A143" s="1">
        <v>288.05</v>
      </c>
      <c r="B143" s="1">
        <v>1.2678</v>
      </c>
      <c r="C143" s="1">
        <f t="shared" si="21"/>
        <v>1.2816114996543364</v>
      </c>
      <c r="D143" s="12">
        <f t="shared" si="22"/>
        <v>1.304157368836998</v>
      </c>
      <c r="E143" s="1">
        <f t="shared" si="23"/>
        <v>239.1414309176697</v>
      </c>
    </row>
    <row r="144" spans="1:5" ht="15.75">
      <c r="A144" s="1">
        <v>291.05</v>
      </c>
      <c r="B144" s="1">
        <v>1.3582</v>
      </c>
      <c r="C144" s="1">
        <f aca="true" t="shared" si="24" ref="C144:C159">B144*(1+($I$27+$I$28*A144)/(1282900)+($I$29+A144*$I$30-$I$31)/400)</f>
        <v>1.3736807299514684</v>
      </c>
      <c r="D144" s="12">
        <f aca="true" t="shared" si="25" ref="D144:D159">G$17+G$19*A144</f>
        <v>1.3062123594025865</v>
      </c>
      <c r="E144" s="1">
        <f t="shared" si="23"/>
        <v>241.4381478170352</v>
      </c>
    </row>
    <row r="145" spans="1:5" ht="15.75">
      <c r="A145" s="1">
        <v>292.55</v>
      </c>
      <c r="B145" s="1">
        <v>1.7139</v>
      </c>
      <c r="C145" s="1">
        <f t="shared" si="24"/>
        <v>1.7338668128713595</v>
      </c>
      <c r="D145" s="12">
        <f t="shared" si="25"/>
        <v>1.3072398546853807</v>
      </c>
      <c r="E145" s="1">
        <f aca="true" t="shared" si="26" ref="E145:E160">E144+(A145-A144)/D145</f>
        <v>242.58560365279766</v>
      </c>
    </row>
    <row r="146" spans="1:5" ht="15.75">
      <c r="A146" s="1">
        <v>296.25</v>
      </c>
      <c r="B146" s="1">
        <v>1.3272</v>
      </c>
      <c r="C146" s="1">
        <f t="shared" si="24"/>
        <v>1.343486620771287</v>
      </c>
      <c r="D146" s="12">
        <f t="shared" si="25"/>
        <v>1.3097743430496063</v>
      </c>
      <c r="E146" s="1">
        <f t="shared" si="26"/>
        <v>245.4105177455452</v>
      </c>
    </row>
    <row r="147" spans="1:5" ht="15.75">
      <c r="A147" s="1">
        <v>297.75</v>
      </c>
      <c r="B147" s="1">
        <v>1.231</v>
      </c>
      <c r="C147" s="1">
        <f t="shared" si="24"/>
        <v>1.246416265515434</v>
      </c>
      <c r="D147" s="12">
        <f t="shared" si="25"/>
        <v>1.3108018383324005</v>
      </c>
      <c r="E147" s="1">
        <f t="shared" si="26"/>
        <v>246.55485547542534</v>
      </c>
    </row>
    <row r="148" spans="1:5" ht="15.75">
      <c r="A148" s="1">
        <v>299.25</v>
      </c>
      <c r="B148" s="1">
        <v>1.3741</v>
      </c>
      <c r="C148" s="1">
        <f t="shared" si="24"/>
        <v>1.3916545687461581</v>
      </c>
      <c r="D148" s="12">
        <f t="shared" si="25"/>
        <v>1.3118293336151947</v>
      </c>
      <c r="E148" s="1">
        <f t="shared" si="26"/>
        <v>247.69829689845423</v>
      </c>
    </row>
    <row r="149" spans="1:5" ht="15.75">
      <c r="A149" s="1">
        <v>300.75</v>
      </c>
      <c r="B149" s="1">
        <v>1.4921</v>
      </c>
      <c r="C149" s="1">
        <f t="shared" si="24"/>
        <v>1.5115379964800475</v>
      </c>
      <c r="D149" s="12">
        <f t="shared" si="25"/>
        <v>1.3128568288979887</v>
      </c>
      <c r="E149" s="1">
        <f t="shared" si="26"/>
        <v>248.84084341760445</v>
      </c>
    </row>
    <row r="150" spans="1:5" ht="15.75">
      <c r="A150" s="1">
        <v>304.35</v>
      </c>
      <c r="B150" s="1">
        <v>1.1737</v>
      </c>
      <c r="C150" s="1">
        <f t="shared" si="24"/>
        <v>1.189699835058756</v>
      </c>
      <c r="D150" s="12">
        <f t="shared" si="25"/>
        <v>1.315322817576695</v>
      </c>
      <c r="E150" s="1">
        <f t="shared" si="26"/>
        <v>251.5778141079119</v>
      </c>
    </row>
    <row r="151" spans="1:5" ht="15.75">
      <c r="A151" s="1">
        <v>305.85</v>
      </c>
      <c r="B151" s="1">
        <v>1.0548</v>
      </c>
      <c r="C151" s="1">
        <f t="shared" si="24"/>
        <v>1.0694447552187063</v>
      </c>
      <c r="D151" s="12">
        <f t="shared" si="25"/>
        <v>1.3163503128594891</v>
      </c>
      <c r="E151" s="1">
        <f t="shared" si="26"/>
        <v>252.71732840387585</v>
      </c>
    </row>
    <row r="152" spans="1:5" ht="15.75">
      <c r="A152" s="1">
        <v>307.35</v>
      </c>
      <c r="B152" s="1">
        <v>1.3761</v>
      </c>
      <c r="C152" s="1">
        <f t="shared" si="24"/>
        <v>1.3955523708531605</v>
      </c>
      <c r="D152" s="12">
        <f t="shared" si="25"/>
        <v>1.3173778081422833</v>
      </c>
      <c r="E152" s="1">
        <f t="shared" si="26"/>
        <v>253.85595393007569</v>
      </c>
    </row>
    <row r="153" spans="1:5" ht="15.75">
      <c r="A153" s="1">
        <v>308.85</v>
      </c>
      <c r="B153" s="1">
        <v>1.2381</v>
      </c>
      <c r="C153" s="1">
        <f t="shared" si="24"/>
        <v>1.2559135644274264</v>
      </c>
      <c r="D153" s="12">
        <f t="shared" si="25"/>
        <v>1.3184053034250773</v>
      </c>
      <c r="E153" s="1">
        <f t="shared" si="26"/>
        <v>254.99369207183162</v>
      </c>
    </row>
    <row r="154" spans="1:5" ht="15.75">
      <c r="A154" s="1">
        <v>315.55</v>
      </c>
      <c r="B154" s="1">
        <v>1.3416</v>
      </c>
      <c r="C154" s="1">
        <f t="shared" si="24"/>
        <v>1.3624125305816457</v>
      </c>
      <c r="D154" s="12">
        <f t="shared" si="25"/>
        <v>1.3229947823548913</v>
      </c>
      <c r="E154" s="1">
        <f t="shared" si="26"/>
        <v>260.0579599656733</v>
      </c>
    </row>
    <row r="155" spans="1:5" ht="15.75">
      <c r="A155" s="1">
        <v>317.05</v>
      </c>
      <c r="B155" s="1">
        <v>1.0715</v>
      </c>
      <c r="C155" s="1">
        <f t="shared" si="24"/>
        <v>1.0883923791338967</v>
      </c>
      <c r="D155" s="12">
        <f t="shared" si="25"/>
        <v>1.3240222776376855</v>
      </c>
      <c r="E155" s="1">
        <f t="shared" si="26"/>
        <v>261.1908714168887</v>
      </c>
    </row>
    <row r="156" spans="1:5" ht="15.75">
      <c r="A156" s="1">
        <v>319.87</v>
      </c>
      <c r="B156" s="1">
        <v>1.2735</v>
      </c>
      <c r="C156" s="1">
        <f t="shared" si="24"/>
        <v>1.2941801654460725</v>
      </c>
      <c r="D156" s="12">
        <f t="shared" si="25"/>
        <v>1.3259539687693387</v>
      </c>
      <c r="E156" s="1">
        <f t="shared" si="26"/>
        <v>263.3176420789331</v>
      </c>
    </row>
    <row r="157" spans="1:5" ht="15.75">
      <c r="A157" s="1">
        <v>321.37</v>
      </c>
      <c r="B157" s="1">
        <v>1.352</v>
      </c>
      <c r="C157" s="1">
        <f t="shared" si="24"/>
        <v>1.3742955557073437</v>
      </c>
      <c r="D157" s="12">
        <f t="shared" si="25"/>
        <v>1.3269814640521327</v>
      </c>
      <c r="E157" s="1">
        <f t="shared" si="26"/>
        <v>264.44802712245854</v>
      </c>
    </row>
    <row r="158" spans="1:5" ht="15.75">
      <c r="A158" s="1">
        <v>325.15</v>
      </c>
      <c r="B158" s="1">
        <v>1.8118</v>
      </c>
      <c r="C158" s="1">
        <f t="shared" si="24"/>
        <v>1.8428283767844618</v>
      </c>
      <c r="D158" s="12">
        <f t="shared" si="25"/>
        <v>1.3295707521647742</v>
      </c>
      <c r="E158" s="1">
        <f t="shared" si="26"/>
        <v>267.2910499505747</v>
      </c>
    </row>
    <row r="159" spans="1:5" ht="15.75">
      <c r="A159" s="1">
        <v>325.15</v>
      </c>
      <c r="B159" s="1">
        <v>1.8792</v>
      </c>
      <c r="C159" s="1">
        <f t="shared" si="24"/>
        <v>1.911382650211591</v>
      </c>
      <c r="D159" s="12">
        <f t="shared" si="25"/>
        <v>1.3295707521647742</v>
      </c>
      <c r="E159" s="1">
        <f t="shared" si="26"/>
        <v>267.2910499505747</v>
      </c>
    </row>
    <row r="160" spans="1:5" ht="15.75">
      <c r="A160" s="1">
        <v>326.65</v>
      </c>
      <c r="B160" s="1">
        <v>1.4599</v>
      </c>
      <c r="C160" s="1">
        <f aca="true" t="shared" si="27" ref="C160:C175">B160*(1+($I$27+$I$28*A160)/(1282900)+($I$29+A160*$I$30-$I$31)/400)</f>
        <v>1.485269663382024</v>
      </c>
      <c r="D160" s="12">
        <f aca="true" t="shared" si="28" ref="D160:D175">G$17+G$19*A160</f>
        <v>1.3305982474475684</v>
      </c>
      <c r="E160" s="1">
        <f t="shared" si="26"/>
        <v>268.4183624228986</v>
      </c>
    </row>
    <row r="161" spans="1:5" ht="15.75">
      <c r="A161" s="1">
        <v>328.15</v>
      </c>
      <c r="B161" s="1">
        <v>1.1621</v>
      </c>
      <c r="C161" s="1">
        <f t="shared" si="27"/>
        <v>1.1825873878361233</v>
      </c>
      <c r="D161" s="12">
        <f t="shared" si="28"/>
        <v>1.3316257427303624</v>
      </c>
      <c r="E161" s="1">
        <f aca="true" t="shared" si="29" ref="E161:E176">E160+(A161-A160)/D161</f>
        <v>269.54480505003227</v>
      </c>
    </row>
    <row r="162" spans="1:5" ht="15.75">
      <c r="A162" s="1">
        <v>329.65</v>
      </c>
      <c r="B162" s="1">
        <v>1.4962</v>
      </c>
      <c r="C162" s="1">
        <f t="shared" si="27"/>
        <v>1.5229544185794754</v>
      </c>
      <c r="D162" s="12">
        <f t="shared" si="28"/>
        <v>1.3326532380131566</v>
      </c>
      <c r="E162" s="1">
        <f t="shared" si="29"/>
        <v>270.6703791733026</v>
      </c>
    </row>
    <row r="163" spans="1:5" ht="15.75">
      <c r="A163" s="1">
        <v>333.35</v>
      </c>
      <c r="B163" s="1">
        <v>1.6115</v>
      </c>
      <c r="C163" s="1">
        <f t="shared" si="27"/>
        <v>1.6413176882713179</v>
      </c>
      <c r="D163" s="12">
        <f t="shared" si="28"/>
        <v>1.3351877263773824</v>
      </c>
      <c r="E163" s="1">
        <f t="shared" si="29"/>
        <v>273.4415250780353</v>
      </c>
    </row>
    <row r="164" spans="1:5" ht="15.75">
      <c r="A164" s="1">
        <v>334.83</v>
      </c>
      <c r="B164" s="1">
        <v>1.5026</v>
      </c>
      <c r="C164" s="1">
        <f t="shared" si="27"/>
        <v>1.5307762421081328</v>
      </c>
      <c r="D164" s="12">
        <f t="shared" si="28"/>
        <v>1.3362015217230725</v>
      </c>
      <c r="E164" s="1">
        <f t="shared" si="29"/>
        <v>274.5491424365992</v>
      </c>
    </row>
    <row r="165" spans="1:5" ht="15.75">
      <c r="A165" s="1">
        <v>336.31</v>
      </c>
      <c r="B165" s="1">
        <v>0.9594</v>
      </c>
      <c r="C165" s="1">
        <f t="shared" si="27"/>
        <v>0.9776288424087496</v>
      </c>
      <c r="D165" s="12">
        <f t="shared" si="28"/>
        <v>1.3372153170687628</v>
      </c>
      <c r="E165" s="1">
        <f t="shared" si="29"/>
        <v>275.6559200670292</v>
      </c>
    </row>
    <row r="166" spans="1:5" ht="15.75">
      <c r="A166" s="1">
        <v>337.81</v>
      </c>
      <c r="B166" s="1">
        <v>1.2772</v>
      </c>
      <c r="C166" s="1">
        <f t="shared" si="27"/>
        <v>1.3017889177377548</v>
      </c>
      <c r="D166" s="12">
        <f t="shared" si="28"/>
        <v>1.338242812351557</v>
      </c>
      <c r="E166" s="1">
        <f t="shared" si="29"/>
        <v>276.7767928908213</v>
      </c>
    </row>
    <row r="167" spans="1:5" ht="15.75">
      <c r="A167" s="1">
        <v>344.35</v>
      </c>
      <c r="B167" s="1">
        <v>1.4422</v>
      </c>
      <c r="C167" s="1">
        <f t="shared" si="27"/>
        <v>1.4715498134549159</v>
      </c>
      <c r="D167" s="12">
        <f t="shared" si="28"/>
        <v>1.3427226917845396</v>
      </c>
      <c r="E167" s="1">
        <f t="shared" si="29"/>
        <v>281.64749332659636</v>
      </c>
    </row>
    <row r="168" spans="1:5" ht="15.75">
      <c r="A168" s="1">
        <v>345.77</v>
      </c>
      <c r="B168" s="1">
        <v>1.2738</v>
      </c>
      <c r="C168" s="1">
        <f t="shared" si="27"/>
        <v>1.3000265732901668</v>
      </c>
      <c r="D168" s="12">
        <f t="shared" si="28"/>
        <v>1.3436953873189181</v>
      </c>
      <c r="E168" s="1">
        <f t="shared" si="29"/>
        <v>282.7042804625806</v>
      </c>
    </row>
    <row r="169" spans="1:5" ht="15.75">
      <c r="A169" s="1">
        <v>347.11</v>
      </c>
      <c r="B169" s="1">
        <v>1.2857</v>
      </c>
      <c r="C169" s="1">
        <f t="shared" si="27"/>
        <v>1.3124609686354651</v>
      </c>
      <c r="D169" s="12">
        <f t="shared" si="28"/>
        <v>1.344613283104881</v>
      </c>
      <c r="E169" s="1">
        <f t="shared" si="29"/>
        <v>283.70084952584745</v>
      </c>
    </row>
    <row r="170" spans="1:5" ht="15.75">
      <c r="A170" s="1">
        <v>348.47</v>
      </c>
      <c r="B170" s="1">
        <v>0.7078</v>
      </c>
      <c r="C170" s="1">
        <f t="shared" si="27"/>
        <v>0.7226940625847826</v>
      </c>
      <c r="D170" s="12">
        <f t="shared" si="28"/>
        <v>1.3455448788279476</v>
      </c>
      <c r="E170" s="1">
        <f t="shared" si="29"/>
        <v>284.71159247571075</v>
      </c>
    </row>
    <row r="171" spans="1:5" ht="15.75">
      <c r="A171" s="1">
        <v>353.56</v>
      </c>
      <c r="B171" s="1">
        <v>1.0915</v>
      </c>
      <c r="C171" s="1">
        <f t="shared" si="27"/>
        <v>1.115401359315019</v>
      </c>
      <c r="D171" s="12">
        <f t="shared" si="28"/>
        <v>1.3490315128208958</v>
      </c>
      <c r="E171" s="1">
        <f t="shared" si="29"/>
        <v>288.4846696437574</v>
      </c>
    </row>
    <row r="172" spans="1:5" ht="15.75">
      <c r="A172" s="1">
        <v>355.06</v>
      </c>
      <c r="B172" s="1">
        <v>1.409</v>
      </c>
      <c r="C172" s="1">
        <f t="shared" si="27"/>
        <v>1.4402088873192622</v>
      </c>
      <c r="D172" s="12">
        <f t="shared" si="28"/>
        <v>1.35005900810369</v>
      </c>
      <c r="E172" s="1">
        <f t="shared" si="29"/>
        <v>289.5957321906508</v>
      </c>
    </row>
    <row r="173" spans="1:5" ht="15.75">
      <c r="A173" s="1">
        <v>357.99</v>
      </c>
      <c r="B173" s="1">
        <v>1.4018</v>
      </c>
      <c r="C173" s="1">
        <f t="shared" si="27"/>
        <v>1.43353930443557</v>
      </c>
      <c r="D173" s="12">
        <f t="shared" si="28"/>
        <v>1.3520660488894147</v>
      </c>
      <c r="E173" s="1">
        <f t="shared" si="29"/>
        <v>291.76278608746793</v>
      </c>
    </row>
    <row r="174" spans="1:5" ht="15.75">
      <c r="A174" s="1">
        <v>359.19</v>
      </c>
      <c r="B174" s="1">
        <v>1.3024</v>
      </c>
      <c r="C174" s="1">
        <f t="shared" si="27"/>
        <v>1.3321512228533796</v>
      </c>
      <c r="D174" s="12">
        <f t="shared" si="28"/>
        <v>1.35288804511565</v>
      </c>
      <c r="E174" s="1">
        <f t="shared" si="29"/>
        <v>292.64977744224586</v>
      </c>
    </row>
    <row r="175" spans="1:5" ht="15.75">
      <c r="A175" s="1">
        <v>363.45</v>
      </c>
      <c r="B175" s="1">
        <v>1.2246</v>
      </c>
      <c r="C175" s="1">
        <f t="shared" si="27"/>
        <v>1.2534502676712644</v>
      </c>
      <c r="D175" s="12">
        <f t="shared" si="28"/>
        <v>1.3558061317187855</v>
      </c>
      <c r="E175" s="1">
        <f t="shared" si="29"/>
        <v>295.7918195825919</v>
      </c>
    </row>
    <row r="176" spans="1:5" ht="15.75">
      <c r="A176" s="1">
        <v>364.99</v>
      </c>
      <c r="B176" s="1">
        <v>1.6815</v>
      </c>
      <c r="C176" s="1">
        <f aca="true" t="shared" si="30" ref="C176:C191">B176*(1+($I$27+$I$28*A176)/(1282900)+($I$29+A176*$I$30-$I$31)/400)</f>
        <v>1.7215493009658307</v>
      </c>
      <c r="D176" s="12">
        <f aca="true" t="shared" si="31" ref="D176:D191">G$17+G$19*A176</f>
        <v>1.3568610268757877</v>
      </c>
      <c r="E176" s="1">
        <f t="shared" si="29"/>
        <v>296.9267921180961</v>
      </c>
    </row>
    <row r="177" spans="1:5" ht="15.75">
      <c r="A177" s="1">
        <v>366.29</v>
      </c>
      <c r="B177" s="1">
        <v>1.7888</v>
      </c>
      <c r="C177" s="1">
        <f t="shared" si="30"/>
        <v>1.8317955317219312</v>
      </c>
      <c r="D177" s="12">
        <f t="shared" si="31"/>
        <v>1.3577515227875425</v>
      </c>
      <c r="E177" s="1">
        <f aca="true" t="shared" si="32" ref="E177:E192">E176+(A177-A176)/D177</f>
        <v>297.8842574408608</v>
      </c>
    </row>
    <row r="178" spans="1:5" ht="15.75">
      <c r="A178" s="1">
        <v>367.52</v>
      </c>
      <c r="B178" s="1">
        <v>1.1639</v>
      </c>
      <c r="C178" s="1">
        <f t="shared" si="30"/>
        <v>1.192115921988678</v>
      </c>
      <c r="D178" s="12">
        <f t="shared" si="31"/>
        <v>1.3585940689194338</v>
      </c>
      <c r="E178" s="1">
        <f t="shared" si="32"/>
        <v>298.7896051294299</v>
      </c>
    </row>
    <row r="179" spans="1:5" ht="15.75">
      <c r="A179" s="1">
        <v>372.95</v>
      </c>
      <c r="B179" s="1">
        <v>1.6762</v>
      </c>
      <c r="C179" s="1">
        <f t="shared" si="30"/>
        <v>1.7183642029298318</v>
      </c>
      <c r="D179" s="12">
        <f t="shared" si="31"/>
        <v>1.3623136018431488</v>
      </c>
      <c r="E179" s="1">
        <f t="shared" si="32"/>
        <v>302.7754715207318</v>
      </c>
    </row>
    <row r="180" spans="1:5" ht="15.75">
      <c r="A180" s="1">
        <v>374.4</v>
      </c>
      <c r="B180" s="1">
        <v>1.5772</v>
      </c>
      <c r="C180" s="1">
        <f t="shared" si="30"/>
        <v>1.6172580288939664</v>
      </c>
      <c r="D180" s="12">
        <f t="shared" si="31"/>
        <v>1.363306847283183</v>
      </c>
      <c r="E180" s="1">
        <f t="shared" si="32"/>
        <v>303.8390618657004</v>
      </c>
    </row>
    <row r="181" spans="1:5" ht="15.75">
      <c r="A181" s="1">
        <v>375.9</v>
      </c>
      <c r="B181" s="1">
        <v>2.0578</v>
      </c>
      <c r="C181" s="1">
        <f t="shared" si="30"/>
        <v>2.110582870059355</v>
      </c>
      <c r="D181" s="12">
        <f t="shared" si="31"/>
        <v>1.3643343425659773</v>
      </c>
      <c r="E181" s="1">
        <f t="shared" si="32"/>
        <v>304.9384991174072</v>
      </c>
    </row>
    <row r="182" spans="1:5" ht="15.75">
      <c r="A182" s="1">
        <v>378.1</v>
      </c>
      <c r="B182" s="1">
        <v>2.2052</v>
      </c>
      <c r="C182" s="1">
        <f t="shared" si="30"/>
        <v>2.26257859313168</v>
      </c>
      <c r="D182" s="12">
        <f t="shared" si="31"/>
        <v>1.3658413356474086</v>
      </c>
      <c r="E182" s="1">
        <f t="shared" si="32"/>
        <v>306.5492279353026</v>
      </c>
    </row>
    <row r="183" spans="1:5" ht="15.75">
      <c r="A183" s="1">
        <v>382.65</v>
      </c>
      <c r="B183" s="1">
        <v>1.262</v>
      </c>
      <c r="C183" s="1">
        <f t="shared" si="30"/>
        <v>1.295801328040163</v>
      </c>
      <c r="D183" s="12">
        <f t="shared" si="31"/>
        <v>1.3689580713385512</v>
      </c>
      <c r="E183" s="1">
        <f t="shared" si="32"/>
        <v>309.87292359498855</v>
      </c>
    </row>
    <row r="184" spans="1:5" ht="15.75">
      <c r="A184" s="1">
        <v>384.15</v>
      </c>
      <c r="B184" s="1">
        <v>1.2338</v>
      </c>
      <c r="C184" s="1">
        <f t="shared" si="30"/>
        <v>1.2671568812757064</v>
      </c>
      <c r="D184" s="12">
        <f t="shared" si="31"/>
        <v>1.3699855666213452</v>
      </c>
      <c r="E184" s="1">
        <f t="shared" si="32"/>
        <v>310.9678256410731</v>
      </c>
    </row>
    <row r="185" spans="1:5" ht="15.75">
      <c r="A185" s="1">
        <v>387.15</v>
      </c>
      <c r="B185" s="1">
        <v>1.5257</v>
      </c>
      <c r="C185" s="1">
        <f t="shared" si="30"/>
        <v>1.5677174685731394</v>
      </c>
      <c r="D185" s="12">
        <f t="shared" si="31"/>
        <v>1.3720405571869336</v>
      </c>
      <c r="E185" s="1">
        <f t="shared" si="32"/>
        <v>313.1543499273164</v>
      </c>
    </row>
    <row r="186" spans="1:5" ht="15.75">
      <c r="A186" s="1">
        <v>388.65</v>
      </c>
      <c r="B186" s="1">
        <v>1.5575</v>
      </c>
      <c r="C186" s="1">
        <f t="shared" si="30"/>
        <v>1.6007856517259198</v>
      </c>
      <c r="D186" s="12">
        <f t="shared" si="31"/>
        <v>1.3730680524697279</v>
      </c>
      <c r="E186" s="1">
        <f t="shared" si="32"/>
        <v>314.2467939597166</v>
      </c>
    </row>
    <row r="187" spans="1:5" ht="15.75">
      <c r="A187" s="1">
        <v>392.69</v>
      </c>
      <c r="B187" s="1">
        <v>1.3643</v>
      </c>
      <c r="C187" s="1">
        <f t="shared" si="30"/>
        <v>1.4031420923814832</v>
      </c>
      <c r="D187" s="12">
        <f t="shared" si="31"/>
        <v>1.3758354397647201</v>
      </c>
      <c r="E187" s="1">
        <f t="shared" si="32"/>
        <v>317.1831916445232</v>
      </c>
    </row>
    <row r="188" spans="1:5" ht="15.75">
      <c r="A188" s="1">
        <v>395.26</v>
      </c>
      <c r="B188" s="1">
        <v>1.2298</v>
      </c>
      <c r="C188" s="1">
        <f t="shared" si="30"/>
        <v>1.265343711415019</v>
      </c>
      <c r="D188" s="12">
        <f t="shared" si="31"/>
        <v>1.3775958816825742</v>
      </c>
      <c r="E188" s="1">
        <f t="shared" si="32"/>
        <v>319.0487605201074</v>
      </c>
    </row>
    <row r="189" spans="1:5" ht="15.75">
      <c r="A189" s="1">
        <v>396.39</v>
      </c>
      <c r="B189" s="1">
        <v>1.0511</v>
      </c>
      <c r="C189" s="1">
        <f t="shared" si="30"/>
        <v>1.0816784234091612</v>
      </c>
      <c r="D189" s="12">
        <f t="shared" si="31"/>
        <v>1.3783699281289459</v>
      </c>
      <c r="E189" s="1">
        <f t="shared" si="32"/>
        <v>319.86856946757473</v>
      </c>
    </row>
    <row r="190" spans="1:5" ht="15.75">
      <c r="A190" s="1">
        <v>397.73</v>
      </c>
      <c r="B190" s="1">
        <v>0.8675</v>
      </c>
      <c r="C190" s="1">
        <f t="shared" si="30"/>
        <v>0.8929324188415528</v>
      </c>
      <c r="D190" s="12">
        <f t="shared" si="31"/>
        <v>1.3792878239149085</v>
      </c>
      <c r="E190" s="1">
        <f t="shared" si="32"/>
        <v>320.8400853301571</v>
      </c>
    </row>
    <row r="191" spans="1:5" ht="15.75">
      <c r="A191" s="1">
        <v>401.57</v>
      </c>
      <c r="B191" s="1">
        <v>1.3347</v>
      </c>
      <c r="C191" s="1">
        <f t="shared" si="30"/>
        <v>1.374690161717421</v>
      </c>
      <c r="D191" s="12">
        <f t="shared" si="31"/>
        <v>1.3819182118388618</v>
      </c>
      <c r="E191" s="1">
        <f t="shared" si="32"/>
        <v>323.6188315447324</v>
      </c>
    </row>
    <row r="192" spans="1:5" ht="15.75">
      <c r="A192" s="1">
        <v>402.81</v>
      </c>
      <c r="B192" s="1">
        <v>1.3056</v>
      </c>
      <c r="C192" s="1">
        <f aca="true" t="shared" si="33" ref="C192:C207">B192*(1+($I$27+$I$28*A192)/(1282900)+($I$29+A192*$I$30-$I$31)/400)</f>
        <v>1.344990202549489</v>
      </c>
      <c r="D192" s="12">
        <f aca="true" t="shared" si="34" ref="D192:D207">G$17+G$19*A192</f>
        <v>1.382767607939305</v>
      </c>
      <c r="E192" s="1">
        <f t="shared" si="32"/>
        <v>324.5155838210227</v>
      </c>
    </row>
    <row r="193" spans="1:5" ht="15.75">
      <c r="A193" s="1">
        <v>404.31</v>
      </c>
      <c r="B193" s="1">
        <v>1.2408</v>
      </c>
      <c r="C193" s="1">
        <f t="shared" si="33"/>
        <v>1.2785477980375466</v>
      </c>
      <c r="D193" s="12">
        <f t="shared" si="34"/>
        <v>1.383795103222099</v>
      </c>
      <c r="E193" s="1">
        <f aca="true" t="shared" si="35" ref="E193:E208">E192+(A193-A192)/D193</f>
        <v>325.5995593290349</v>
      </c>
    </row>
    <row r="194" spans="1:5" ht="15.75">
      <c r="A194" s="1">
        <v>410.05</v>
      </c>
      <c r="B194" s="1">
        <v>1.2301</v>
      </c>
      <c r="C194" s="1">
        <f t="shared" si="33"/>
        <v>1.2687082723077743</v>
      </c>
      <c r="D194" s="12">
        <f t="shared" si="34"/>
        <v>1.3877269851709249</v>
      </c>
      <c r="E194" s="1">
        <f t="shared" si="35"/>
        <v>329.73581960309235</v>
      </c>
    </row>
    <row r="195" spans="1:5" ht="15.75">
      <c r="A195" s="1">
        <v>411.6</v>
      </c>
      <c r="B195" s="1">
        <v>1.2658</v>
      </c>
      <c r="C195" s="1">
        <f t="shared" si="33"/>
        <v>1.3058583162931372</v>
      </c>
      <c r="D195" s="12">
        <f t="shared" si="34"/>
        <v>1.3887887302964788</v>
      </c>
      <c r="E195" s="1">
        <f t="shared" si="35"/>
        <v>330.85190008832865</v>
      </c>
    </row>
    <row r="196" spans="1:5" ht="15.75">
      <c r="A196" s="1">
        <v>413.1</v>
      </c>
      <c r="B196" s="1">
        <v>1.4278</v>
      </c>
      <c r="C196" s="1">
        <f t="shared" si="33"/>
        <v>1.473344811124959</v>
      </c>
      <c r="D196" s="12">
        <f t="shared" si="34"/>
        <v>1.389816225579273</v>
      </c>
      <c r="E196" s="1">
        <f t="shared" si="35"/>
        <v>331.93117947246077</v>
      </c>
    </row>
    <row r="197" spans="1:5" ht="15.75">
      <c r="A197" s="1">
        <v>420.77</v>
      </c>
      <c r="B197" s="1">
        <v>1.0777</v>
      </c>
      <c r="C197" s="1">
        <f t="shared" si="33"/>
        <v>1.1134655386648002</v>
      </c>
      <c r="D197" s="12">
        <f t="shared" si="34"/>
        <v>1.3950701514586272</v>
      </c>
      <c r="E197" s="1">
        <f t="shared" si="35"/>
        <v>337.4291108789786</v>
      </c>
    </row>
    <row r="198" spans="1:5" ht="15.75">
      <c r="A198" s="1">
        <v>422.27</v>
      </c>
      <c r="B198" s="1">
        <v>1.1955</v>
      </c>
      <c r="C198" s="1">
        <f t="shared" si="33"/>
        <v>1.2354761677212824</v>
      </c>
      <c r="D198" s="12">
        <f t="shared" si="34"/>
        <v>1.3960976467414214</v>
      </c>
      <c r="E198" s="1">
        <f t="shared" si="35"/>
        <v>338.5035342930579</v>
      </c>
    </row>
    <row r="199" spans="1:5" ht="15.75">
      <c r="A199" s="1">
        <v>424.97</v>
      </c>
      <c r="B199" s="1">
        <v>1.5043</v>
      </c>
      <c r="C199" s="1">
        <f t="shared" si="33"/>
        <v>1.5552843150401157</v>
      </c>
      <c r="D199" s="12">
        <f t="shared" si="34"/>
        <v>1.397947138250451</v>
      </c>
      <c r="E199" s="1">
        <f t="shared" si="35"/>
        <v>340.43493779618257</v>
      </c>
    </row>
    <row r="200" spans="1:5" ht="15.75">
      <c r="A200" s="1">
        <v>426.27</v>
      </c>
      <c r="B200" s="1">
        <v>1.4942</v>
      </c>
      <c r="C200" s="1">
        <f t="shared" si="33"/>
        <v>1.5451682750349633</v>
      </c>
      <c r="D200" s="12">
        <f t="shared" si="34"/>
        <v>1.3988376341622057</v>
      </c>
      <c r="E200" s="1">
        <f t="shared" si="35"/>
        <v>341.3642808223148</v>
      </c>
    </row>
    <row r="201" spans="1:5" ht="15.75">
      <c r="A201" s="1">
        <v>430.85</v>
      </c>
      <c r="B201" s="1">
        <v>0.9633</v>
      </c>
      <c r="C201" s="1">
        <f t="shared" si="33"/>
        <v>0.9968999453971816</v>
      </c>
      <c r="D201" s="12">
        <f t="shared" si="34"/>
        <v>1.4019749197590041</v>
      </c>
      <c r="E201" s="1">
        <f t="shared" si="35"/>
        <v>344.6311010310439</v>
      </c>
    </row>
    <row r="202" spans="1:5" ht="15.75">
      <c r="A202" s="1">
        <v>432.31</v>
      </c>
      <c r="B202" s="1">
        <v>1.0652</v>
      </c>
      <c r="C202" s="1">
        <f t="shared" si="33"/>
        <v>1.1026154458385429</v>
      </c>
      <c r="D202" s="12">
        <f t="shared" si="34"/>
        <v>1.4029750151675904</v>
      </c>
      <c r="E202" s="1">
        <f t="shared" si="35"/>
        <v>345.67174679038806</v>
      </c>
    </row>
    <row r="203" spans="1:5" ht="15.75">
      <c r="A203" s="1">
        <v>433.67</v>
      </c>
      <c r="B203" s="1">
        <v>1.4102</v>
      </c>
      <c r="C203" s="1">
        <f t="shared" si="33"/>
        <v>1.4600558097187843</v>
      </c>
      <c r="D203" s="12">
        <f t="shared" si="34"/>
        <v>1.4039066108906573</v>
      </c>
      <c r="E203" s="1">
        <f t="shared" si="35"/>
        <v>346.6404721952333</v>
      </c>
    </row>
    <row r="204" spans="1:5" ht="15.75">
      <c r="A204" s="1">
        <v>433.67</v>
      </c>
      <c r="B204" s="1">
        <v>1.4102</v>
      </c>
      <c r="C204" s="1">
        <f t="shared" si="33"/>
        <v>1.4600558097187843</v>
      </c>
      <c r="D204" s="12">
        <f t="shared" si="34"/>
        <v>1.4039066108906573</v>
      </c>
      <c r="E204" s="1">
        <f t="shared" si="35"/>
        <v>346.6404721952333</v>
      </c>
    </row>
    <row r="205" spans="1:5" ht="15.75">
      <c r="A205" s="1">
        <v>435.17</v>
      </c>
      <c r="B205" s="1">
        <v>1.6174</v>
      </c>
      <c r="C205" s="1">
        <f t="shared" si="33"/>
        <v>1.6749886092058925</v>
      </c>
      <c r="D205" s="12">
        <f t="shared" si="34"/>
        <v>1.4049341061734513</v>
      </c>
      <c r="E205" s="1">
        <f t="shared" si="35"/>
        <v>347.7081379266073</v>
      </c>
    </row>
    <row r="206" spans="1:5" ht="15.75">
      <c r="A206" s="1">
        <v>440.45</v>
      </c>
      <c r="B206" s="1">
        <v>1.1921</v>
      </c>
      <c r="C206" s="1">
        <f t="shared" si="33"/>
        <v>1.2356027634675282</v>
      </c>
      <c r="D206" s="12">
        <f t="shared" si="34"/>
        <v>1.408550889568887</v>
      </c>
      <c r="E206" s="1">
        <f t="shared" si="35"/>
        <v>351.4566712874545</v>
      </c>
    </row>
    <row r="207" spans="1:5" ht="15.75">
      <c r="A207" s="1">
        <v>441.8</v>
      </c>
      <c r="B207" s="1">
        <v>0.8228</v>
      </c>
      <c r="C207" s="1">
        <f t="shared" si="33"/>
        <v>0.8530126430396352</v>
      </c>
      <c r="D207" s="12">
        <f t="shared" si="34"/>
        <v>1.4094756353234015</v>
      </c>
      <c r="E207" s="1">
        <f t="shared" si="35"/>
        <v>352.4144742931732</v>
      </c>
    </row>
    <row r="208" spans="1:5" ht="15.75">
      <c r="A208" s="1">
        <v>444.61</v>
      </c>
      <c r="B208" s="1">
        <v>1.0925</v>
      </c>
      <c r="C208" s="1">
        <f aca="true" t="shared" si="36" ref="C208:C223">B208*(1+($I$27+$I$28*A208)/(1282900)+($I$29+A208*$I$30-$I$31)/400)</f>
        <v>1.133131491499199</v>
      </c>
      <c r="D208" s="12">
        <f aca="true" t="shared" si="37" ref="D208:D223">G$17+G$19*A208</f>
        <v>1.4114004764865027</v>
      </c>
      <c r="E208" s="1">
        <f t="shared" si="35"/>
        <v>354.40540461154404</v>
      </c>
    </row>
    <row r="209" spans="1:5" ht="15.75">
      <c r="A209" s="1">
        <v>445.81</v>
      </c>
      <c r="B209" s="1">
        <v>1.5689</v>
      </c>
      <c r="C209" s="1">
        <f t="shared" si="36"/>
        <v>1.6275656570813852</v>
      </c>
      <c r="D209" s="12">
        <f t="shared" si="37"/>
        <v>1.4122224727127382</v>
      </c>
      <c r="E209" s="1">
        <f aca="true" t="shared" si="38" ref="E209:E224">E208+(A209-A208)/D209</f>
        <v>355.25512908710414</v>
      </c>
    </row>
    <row r="210" spans="1:5" ht="15.75">
      <c r="A210" s="1">
        <v>449.62</v>
      </c>
      <c r="B210" s="1">
        <v>1.3101</v>
      </c>
      <c r="C210" s="1">
        <f t="shared" si="36"/>
        <v>1.3599267992012087</v>
      </c>
      <c r="D210" s="12">
        <f t="shared" si="37"/>
        <v>1.4148323107310352</v>
      </c>
      <c r="E210" s="1">
        <f t="shared" si="38"/>
        <v>357.9480277232905</v>
      </c>
    </row>
    <row r="211" spans="1:5" ht="15.75">
      <c r="A211" s="1">
        <v>451.12</v>
      </c>
      <c r="B211" s="1">
        <v>1.4469</v>
      </c>
      <c r="C211" s="1">
        <f t="shared" si="36"/>
        <v>1.5022942406999207</v>
      </c>
      <c r="D211" s="12">
        <f t="shared" si="37"/>
        <v>1.4158598060138294</v>
      </c>
      <c r="E211" s="1">
        <f t="shared" si="38"/>
        <v>359.00745464792584</v>
      </c>
    </row>
    <row r="212" spans="1:5" ht="15.75">
      <c r="A212" s="1">
        <v>454.03</v>
      </c>
      <c r="B212" s="1">
        <v>1.6788</v>
      </c>
      <c r="C212" s="1">
        <f t="shared" si="36"/>
        <v>1.7438930603363116</v>
      </c>
      <c r="D212" s="12">
        <f t="shared" si="37"/>
        <v>1.4178531468624502</v>
      </c>
      <c r="E212" s="1">
        <f t="shared" si="38"/>
        <v>361.0598533793738</v>
      </c>
    </row>
    <row r="213" spans="1:5" ht="15.75">
      <c r="A213" s="1">
        <v>455.22</v>
      </c>
      <c r="B213" s="1">
        <v>1.7819</v>
      </c>
      <c r="C213" s="1">
        <f t="shared" si="36"/>
        <v>1.8513467865890418</v>
      </c>
      <c r="D213" s="12">
        <f t="shared" si="37"/>
        <v>1.4186682931201335</v>
      </c>
      <c r="E213" s="1">
        <f t="shared" si="38"/>
        <v>361.89866820717464</v>
      </c>
    </row>
    <row r="214" spans="1:5" ht="15.75">
      <c r="A214" s="1">
        <v>458.25</v>
      </c>
      <c r="B214" s="1">
        <v>0.9131</v>
      </c>
      <c r="C214" s="1">
        <f t="shared" si="36"/>
        <v>0.9491513738498883</v>
      </c>
      <c r="D214" s="12">
        <f t="shared" si="37"/>
        <v>1.4207438335913778</v>
      </c>
      <c r="E214" s="1">
        <f t="shared" si="38"/>
        <v>364.0313538668693</v>
      </c>
    </row>
    <row r="215" spans="1:5" ht="15.75">
      <c r="A215" s="1">
        <v>459.75</v>
      </c>
      <c r="B215" s="1">
        <v>1.0355</v>
      </c>
      <c r="C215" s="1">
        <f t="shared" si="36"/>
        <v>1.076644916726997</v>
      </c>
      <c r="D215" s="12">
        <f t="shared" si="37"/>
        <v>1.421771328874172</v>
      </c>
      <c r="E215" s="1">
        <f t="shared" si="38"/>
        <v>365.0863758451137</v>
      </c>
    </row>
    <row r="216" spans="1:5" ht="15.75">
      <c r="A216" s="1">
        <v>461.25</v>
      </c>
      <c r="B216" s="1">
        <v>1.4521</v>
      </c>
      <c r="C216" s="1">
        <f t="shared" si="36"/>
        <v>1.5101641075530219</v>
      </c>
      <c r="D216" s="12">
        <f t="shared" si="37"/>
        <v>1.422798824156966</v>
      </c>
      <c r="E216" s="1">
        <f t="shared" si="38"/>
        <v>366.1406359235818</v>
      </c>
    </row>
    <row r="217" spans="1:5" ht="15.75">
      <c r="A217" s="1">
        <v>462.75</v>
      </c>
      <c r="B217" s="1">
        <v>1.1207</v>
      </c>
      <c r="C217" s="1">
        <f t="shared" si="36"/>
        <v>1.1657950117371527</v>
      </c>
      <c r="D217" s="12">
        <f t="shared" si="37"/>
        <v>1.4238263194397605</v>
      </c>
      <c r="E217" s="1">
        <f t="shared" si="38"/>
        <v>367.19413520191387</v>
      </c>
    </row>
    <row r="218" spans="1:5" ht="15.75">
      <c r="A218" s="1">
        <v>469.45</v>
      </c>
      <c r="B218" s="1">
        <v>1.3063</v>
      </c>
      <c r="C218" s="1">
        <f t="shared" si="36"/>
        <v>1.3603333318173854</v>
      </c>
      <c r="D218" s="12">
        <f t="shared" si="37"/>
        <v>1.4284157983695742</v>
      </c>
      <c r="E218" s="1">
        <f t="shared" si="38"/>
        <v>371.88464619153433</v>
      </c>
    </row>
    <row r="219" spans="1:5" ht="15.75">
      <c r="A219" s="1">
        <v>470.95</v>
      </c>
      <c r="B219" s="1">
        <v>1.545</v>
      </c>
      <c r="C219" s="1">
        <f t="shared" si="36"/>
        <v>1.6092961024921837</v>
      </c>
      <c r="D219" s="12">
        <f t="shared" si="37"/>
        <v>1.4294432936523684</v>
      </c>
      <c r="E219" s="1">
        <f t="shared" si="38"/>
        <v>372.9340057615578</v>
      </c>
    </row>
    <row r="220" spans="1:5" ht="15.75">
      <c r="A220" s="1">
        <v>473.95</v>
      </c>
      <c r="B220" s="1">
        <v>1.6169</v>
      </c>
      <c r="C220" s="1">
        <f t="shared" si="36"/>
        <v>1.6850030314371243</v>
      </c>
      <c r="D220" s="12">
        <f t="shared" si="37"/>
        <v>1.4314982842179569</v>
      </c>
      <c r="E220" s="1">
        <f t="shared" si="38"/>
        <v>375.02971208064633</v>
      </c>
    </row>
    <row r="221" spans="1:5" ht="15.75">
      <c r="A221" s="1">
        <v>475.45</v>
      </c>
      <c r="B221" s="1">
        <v>1.682</v>
      </c>
      <c r="C221" s="1">
        <f t="shared" si="36"/>
        <v>1.7532687971806762</v>
      </c>
      <c r="D221" s="12">
        <f t="shared" si="37"/>
        <v>1.432525779500751</v>
      </c>
      <c r="E221" s="1">
        <f t="shared" si="38"/>
        <v>376.0768136556859</v>
      </c>
    </row>
    <row r="222" spans="1:5" ht="15.75">
      <c r="A222" s="1">
        <v>479.05</v>
      </c>
      <c r="B222" s="1">
        <v>1.3071</v>
      </c>
      <c r="C222" s="1">
        <f t="shared" si="36"/>
        <v>1.3632741247608748</v>
      </c>
      <c r="D222" s="12">
        <f t="shared" si="37"/>
        <v>1.434991768179457</v>
      </c>
      <c r="E222" s="1">
        <f t="shared" si="38"/>
        <v>378.5855388482821</v>
      </c>
    </row>
    <row r="223" spans="1:5" ht="15.75">
      <c r="A223" s="1">
        <v>480.55</v>
      </c>
      <c r="B223" s="1">
        <v>1.2367</v>
      </c>
      <c r="C223" s="1">
        <f t="shared" si="36"/>
        <v>1.2901601947635708</v>
      </c>
      <c r="D223" s="12">
        <f t="shared" si="37"/>
        <v>1.4360192634622513</v>
      </c>
      <c r="E223" s="1">
        <f t="shared" si="38"/>
        <v>379.63009308105995</v>
      </c>
    </row>
    <row r="224" spans="1:5" ht="15.75">
      <c r="A224" s="1">
        <v>483.55</v>
      </c>
      <c r="B224" s="1">
        <v>1.528</v>
      </c>
      <c r="C224" s="1">
        <f aca="true" t="shared" si="39" ref="C224:C235">B224*(1+($I$27+$I$28*A224)/(1282900)+($I$29+A224*$I$30-$I$31)/400)</f>
        <v>1.5948225110632495</v>
      </c>
      <c r="D224" s="12">
        <f aca="true" t="shared" si="40" ref="D224:D235">G$17+G$19*A224</f>
        <v>1.4380742540278395</v>
      </c>
      <c r="E224" s="1">
        <f t="shared" si="38"/>
        <v>381.7162162361039</v>
      </c>
    </row>
    <row r="225" spans="1:5" ht="15.75">
      <c r="A225" s="1">
        <v>485.05</v>
      </c>
      <c r="B225" s="1">
        <v>1.2433</v>
      </c>
      <c r="C225" s="1">
        <f t="shared" si="39"/>
        <v>1.2979852616638448</v>
      </c>
      <c r="D225" s="12">
        <f t="shared" si="40"/>
        <v>1.439101749310634</v>
      </c>
      <c r="E225" s="1">
        <f aca="true" t="shared" si="41" ref="E225:E235">E224+(A225-A224)/D225</f>
        <v>382.75853308459534</v>
      </c>
    </row>
    <row r="226" spans="1:5" ht="15.75">
      <c r="A226" s="1">
        <v>488</v>
      </c>
      <c r="B226" s="1">
        <v>1.2294</v>
      </c>
      <c r="C226" s="1">
        <f t="shared" si="39"/>
        <v>1.2840830628244821</v>
      </c>
      <c r="D226" s="12">
        <f t="shared" si="40"/>
        <v>1.4411224900334623</v>
      </c>
      <c r="E226" s="1">
        <f t="shared" si="41"/>
        <v>384.8055485329015</v>
      </c>
    </row>
    <row r="227" spans="1:5" ht="15.75">
      <c r="A227" s="1">
        <v>489.5</v>
      </c>
      <c r="B227" s="1">
        <v>1.2976</v>
      </c>
      <c r="C227" s="1">
        <f t="shared" si="39"/>
        <v>1.355643497695142</v>
      </c>
      <c r="D227" s="12">
        <f t="shared" si="40"/>
        <v>1.4421499853162565</v>
      </c>
      <c r="E227" s="1">
        <f t="shared" si="41"/>
        <v>385.84566226259176</v>
      </c>
    </row>
    <row r="228" spans="1:5" ht="15.75">
      <c r="A228" s="1">
        <v>492.43</v>
      </c>
      <c r="B228" s="1">
        <v>1.3387</v>
      </c>
      <c r="C228" s="1">
        <f t="shared" si="39"/>
        <v>1.3992407994194567</v>
      </c>
      <c r="D228" s="12">
        <f t="shared" si="40"/>
        <v>1.4441570261019812</v>
      </c>
      <c r="E228" s="1">
        <f t="shared" si="41"/>
        <v>387.87452750857443</v>
      </c>
    </row>
    <row r="229" spans="1:5" ht="15.75">
      <c r="A229" s="1">
        <v>493.59</v>
      </c>
      <c r="B229" s="1">
        <v>1.1397</v>
      </c>
      <c r="C229" s="1">
        <f t="shared" si="39"/>
        <v>1.191463371825863</v>
      </c>
      <c r="D229" s="12">
        <f t="shared" si="40"/>
        <v>1.4449516224540087</v>
      </c>
      <c r="E229" s="1">
        <f t="shared" si="41"/>
        <v>388.67732255165686</v>
      </c>
    </row>
    <row r="230" spans="1:5" ht="15.75">
      <c r="A230" s="1">
        <v>497.69</v>
      </c>
      <c r="B230" s="1">
        <v>1.3822</v>
      </c>
      <c r="C230" s="1">
        <f t="shared" si="39"/>
        <v>1.4459292221128943</v>
      </c>
      <c r="D230" s="12">
        <f t="shared" si="40"/>
        <v>1.4477601095603128</v>
      </c>
      <c r="E230" s="1">
        <f t="shared" si="41"/>
        <v>391.50928343587077</v>
      </c>
    </row>
    <row r="231" spans="1:5" ht="15.75">
      <c r="A231" s="1">
        <v>497.69</v>
      </c>
      <c r="B231" s="1">
        <v>1.3822</v>
      </c>
      <c r="C231" s="1">
        <f t="shared" si="39"/>
        <v>1.4459292221128943</v>
      </c>
      <c r="D231" s="12">
        <f t="shared" si="40"/>
        <v>1.4477601095603128</v>
      </c>
      <c r="E231" s="1">
        <f t="shared" si="41"/>
        <v>391.50928343587077</v>
      </c>
    </row>
    <row r="232" spans="1:5" ht="15.75">
      <c r="A232" s="1">
        <v>499.19</v>
      </c>
      <c r="B232" s="1">
        <v>1.1939</v>
      </c>
      <c r="C232" s="1">
        <f t="shared" si="39"/>
        <v>1.2492480640540204</v>
      </c>
      <c r="D232" s="12">
        <f t="shared" si="40"/>
        <v>1.448787604843107</v>
      </c>
      <c r="E232" s="1">
        <f t="shared" si="41"/>
        <v>392.5446318851436</v>
      </c>
    </row>
    <row r="233" spans="1:5" ht="15.75">
      <c r="A233" s="1">
        <v>499.19</v>
      </c>
      <c r="B233" s="1">
        <v>1.1668</v>
      </c>
      <c r="C233" s="1">
        <f t="shared" si="39"/>
        <v>1.2208917339293333</v>
      </c>
      <c r="D233" s="12">
        <f t="shared" si="40"/>
        <v>1.448787604843107</v>
      </c>
      <c r="E233" s="1">
        <f t="shared" si="41"/>
        <v>392.5446318851436</v>
      </c>
    </row>
    <row r="234" spans="1:5" ht="15.75">
      <c r="A234" s="1">
        <v>501.93</v>
      </c>
      <c r="B234" s="1">
        <v>1.2141</v>
      </c>
      <c r="C234" s="1">
        <f t="shared" si="39"/>
        <v>1.270943288190085</v>
      </c>
      <c r="D234" s="12">
        <f t="shared" si="40"/>
        <v>1.4506644962263444</v>
      </c>
      <c r="E234" s="1">
        <f t="shared" si="41"/>
        <v>394.43342147579506</v>
      </c>
    </row>
    <row r="235" spans="1:5" ht="15.75">
      <c r="A235" s="1">
        <v>503.3</v>
      </c>
      <c r="B235" s="1">
        <v>1.4353</v>
      </c>
      <c r="C235" s="1">
        <f t="shared" si="39"/>
        <v>1.5028300007010027</v>
      </c>
      <c r="D235" s="12">
        <f t="shared" si="40"/>
        <v>1.451602941917963</v>
      </c>
      <c r="E235" s="1">
        <f t="shared" si="41"/>
        <v>395.3772057300415</v>
      </c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86"/>
  <sheetViews>
    <sheetView workbookViewId="0" topLeftCell="A1">
      <selection activeCell="A1" sqref="A1"/>
    </sheetView>
  </sheetViews>
  <sheetFormatPr defaultColWidth="11.00390625" defaultRowHeight="12.75"/>
  <cols>
    <col min="1" max="3" width="11.00390625" style="1" customWidth="1"/>
    <col min="4" max="4" width="11.00390625" style="12" customWidth="1"/>
    <col min="5" max="5" width="11.00390625" style="2" customWidth="1"/>
    <col min="6" max="6" width="13.375" style="2" bestFit="1" customWidth="1"/>
    <col min="7" max="16384" width="11.00390625" style="2" customWidth="1"/>
  </cols>
  <sheetData>
    <row r="1" spans="1:9" ht="15.75">
      <c r="A1" s="1" t="s">
        <v>0</v>
      </c>
      <c r="B1" s="1" t="s">
        <v>1</v>
      </c>
      <c r="C1" s="1" t="s">
        <v>2</v>
      </c>
      <c r="G1" s="1" t="s">
        <v>3</v>
      </c>
      <c r="H1" s="3"/>
      <c r="I1" s="2" t="s">
        <v>4</v>
      </c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B3" s="1">
        <v>-0.41</v>
      </c>
      <c r="C3" s="1">
        <v>0</v>
      </c>
      <c r="F3" s="4">
        <f>1000*1/SLOPE(C3:C11,B3:B11)</f>
        <v>107.65051045252237</v>
      </c>
      <c r="G3" s="1">
        <f>INTERCEPT(B4:B11,A4:A11)</f>
        <v>-2.660776907738098</v>
      </c>
    </row>
    <row r="4" spans="1:9" ht="15.75">
      <c r="A4" s="1">
        <v>32.5</v>
      </c>
      <c r="B4" s="1">
        <v>0.795</v>
      </c>
      <c r="C4" s="1">
        <f>A4/G$16</f>
        <v>24.16787030878295</v>
      </c>
      <c r="E4" s="5">
        <f>1000*1/SLOPE(C3:C4,B3:B4)</f>
        <v>49.85958566494317</v>
      </c>
      <c r="F4" s="5" t="s">
        <v>7</v>
      </c>
      <c r="I4" s="6">
        <f>SLOPE(E4:E9,A4:A9)*1000</f>
        <v>1764.9174203409607</v>
      </c>
    </row>
    <row r="5" spans="1:9" ht="15.75">
      <c r="A5" s="1">
        <v>61</v>
      </c>
      <c r="B5" s="1">
        <v>2.504</v>
      </c>
      <c r="C5" s="1">
        <f>A5/G$16</f>
        <v>45.36123350263877</v>
      </c>
      <c r="E5" s="5">
        <f>1000*1/SLOPE(C4:C5,B4:B5)</f>
        <v>80.63845197044795</v>
      </c>
      <c r="F5" s="7">
        <f>CORREL(C3:C11,B3:B11)</f>
        <v>0.9636117303222386</v>
      </c>
      <c r="I5" s="6"/>
    </row>
    <row r="6" spans="1:5" ht="15.75">
      <c r="A6" s="1">
        <v>97.2</v>
      </c>
      <c r="B6" s="1">
        <v>6.88</v>
      </c>
      <c r="C6" s="1">
        <f>A6/G$16</f>
        <v>72.28052289272932</v>
      </c>
      <c r="E6" s="5">
        <f>1000*1/SLOPE(C5:C6,B5:B6)</f>
        <v>162.56001176653913</v>
      </c>
    </row>
    <row r="7" ht="15.75">
      <c r="F7" s="8"/>
    </row>
    <row r="8" ht="15.75">
      <c r="F8" s="4" t="s">
        <v>8</v>
      </c>
    </row>
    <row r="9" ht="15.75">
      <c r="F9" s="4">
        <f>1000*SLOPE(B3:B11,A3:A11)</f>
        <v>74.33190626024222</v>
      </c>
    </row>
    <row r="10" ht="15.75">
      <c r="F10" s="5" t="s">
        <v>9</v>
      </c>
    </row>
    <row r="11" ht="15.75">
      <c r="F11" s="5"/>
    </row>
    <row r="12" spans="1:9" ht="15.75">
      <c r="A12" s="10"/>
      <c r="B12" s="10"/>
      <c r="C12" s="10"/>
      <c r="D12" s="15"/>
      <c r="E12" s="10"/>
      <c r="F12" s="9"/>
      <c r="G12" s="9"/>
      <c r="H12" s="9"/>
      <c r="I12" s="9"/>
    </row>
    <row r="13" spans="1:7" ht="15.75">
      <c r="A13" s="17"/>
      <c r="C13" s="17" t="s">
        <v>10</v>
      </c>
      <c r="D13" s="11" t="s">
        <v>11</v>
      </c>
      <c r="E13" s="1" t="s">
        <v>12</v>
      </c>
      <c r="G13" s="2" t="s">
        <v>13</v>
      </c>
    </row>
    <row r="14" spans="1:5" ht="15.75">
      <c r="A14" s="16">
        <v>0</v>
      </c>
      <c r="C14" s="17"/>
      <c r="D14" s="12">
        <f aca="true" t="shared" si="0" ref="D14:D45">G$16</f>
        <v>1.344760609220459</v>
      </c>
      <c r="E14" s="1">
        <v>0</v>
      </c>
    </row>
    <row r="15" spans="1:7" ht="15.75">
      <c r="A15" s="1">
        <v>0.75</v>
      </c>
      <c r="B15" s="1">
        <v>1.3824</v>
      </c>
      <c r="C15" s="1">
        <f aca="true" t="shared" si="1" ref="C15:C30">B15*(1+($I$26+$I$27*A15)/(1282900)+($I$28+A15*$I$29-$I$30)/400)</f>
        <v>1.3304545913316606</v>
      </c>
      <c r="D15" s="12">
        <f t="shared" si="0"/>
        <v>1.344760609220459</v>
      </c>
      <c r="E15" s="1">
        <f>E14+(A15-A14)/D15</f>
        <v>0.5577200840488373</v>
      </c>
      <c r="G15" s="2" t="s">
        <v>14</v>
      </c>
    </row>
    <row r="16" spans="1:7" ht="15.75">
      <c r="A16" s="1">
        <v>0.75</v>
      </c>
      <c r="B16" s="1">
        <v>1.1888</v>
      </c>
      <c r="C16" s="1">
        <f t="shared" si="1"/>
        <v>1.144129353425259</v>
      </c>
      <c r="D16" s="12">
        <f t="shared" si="0"/>
        <v>1.344760609220459</v>
      </c>
      <c r="E16" s="1">
        <f aca="true" t="shared" si="2" ref="E16:E31">E15+(A16-A15)/D16</f>
        <v>0.5577200840488373</v>
      </c>
      <c r="G16" s="1">
        <f>AVERAGE(C15:C999)</f>
        <v>1.344760609220459</v>
      </c>
    </row>
    <row r="17" spans="1:5" ht="15.75">
      <c r="A17" s="1">
        <v>2.25</v>
      </c>
      <c r="B17" s="1">
        <v>1.3562</v>
      </c>
      <c r="C17" s="1">
        <f t="shared" si="1"/>
        <v>1.305619976854265</v>
      </c>
      <c r="D17" s="12">
        <f t="shared" si="0"/>
        <v>1.344760609220459</v>
      </c>
      <c r="E17" s="1">
        <f t="shared" si="2"/>
        <v>1.6731602521465119</v>
      </c>
    </row>
    <row r="18" spans="1:5" ht="15.75">
      <c r="A18" s="1">
        <v>2.25</v>
      </c>
      <c r="B18" s="1">
        <v>1.3633</v>
      </c>
      <c r="C18" s="1">
        <f t="shared" si="1"/>
        <v>1.3124551795055441</v>
      </c>
      <c r="D18" s="12">
        <f t="shared" si="0"/>
        <v>1.344760609220459</v>
      </c>
      <c r="E18" s="1">
        <f t="shared" si="2"/>
        <v>1.6731602521465119</v>
      </c>
    </row>
    <row r="19" spans="1:5" ht="15.75">
      <c r="A19" s="1">
        <v>3.35</v>
      </c>
      <c r="B19" s="1">
        <v>1.411</v>
      </c>
      <c r="C19" s="1">
        <f t="shared" si="1"/>
        <v>1.3586667929529819</v>
      </c>
      <c r="D19" s="12">
        <f t="shared" si="0"/>
        <v>1.344760609220459</v>
      </c>
      <c r="E19" s="1">
        <f t="shared" si="2"/>
        <v>2.4911497087514736</v>
      </c>
    </row>
    <row r="20" spans="1:5" ht="15.75">
      <c r="A20" s="1">
        <v>3.75</v>
      </c>
      <c r="B20" s="1">
        <v>1.2989</v>
      </c>
      <c r="C20" s="1">
        <f t="shared" si="1"/>
        <v>1.250821798442256</v>
      </c>
      <c r="D20" s="12">
        <f t="shared" si="0"/>
        <v>1.344760609220459</v>
      </c>
      <c r="E20" s="1">
        <f t="shared" si="2"/>
        <v>2.7886004202441868</v>
      </c>
    </row>
    <row r="21" spans="1:5" ht="15.75">
      <c r="A21" s="1">
        <v>4.78</v>
      </c>
      <c r="B21" s="1">
        <v>1.3777</v>
      </c>
      <c r="C21" s="1">
        <f t="shared" si="1"/>
        <v>1.3269707409464448</v>
      </c>
      <c r="D21" s="12">
        <f t="shared" si="0"/>
        <v>1.344760609220459</v>
      </c>
      <c r="E21" s="1">
        <f t="shared" si="2"/>
        <v>3.5545360023379233</v>
      </c>
    </row>
    <row r="22" spans="1:5" ht="15.75">
      <c r="A22" s="1">
        <v>6.25</v>
      </c>
      <c r="B22" s="1">
        <v>1.0289</v>
      </c>
      <c r="C22" s="1">
        <f t="shared" si="1"/>
        <v>0.9912973371394729</v>
      </c>
      <c r="D22" s="12">
        <f t="shared" si="0"/>
        <v>1.344760609220459</v>
      </c>
      <c r="E22" s="1">
        <f t="shared" si="2"/>
        <v>4.647667367073645</v>
      </c>
    </row>
    <row r="23" spans="1:5" ht="15.75">
      <c r="A23" s="1">
        <v>7.55</v>
      </c>
      <c r="B23" s="1">
        <v>1.0738</v>
      </c>
      <c r="C23" s="1">
        <f t="shared" si="1"/>
        <v>1.0348177664480445</v>
      </c>
      <c r="D23" s="12">
        <f t="shared" si="0"/>
        <v>1.344760609220459</v>
      </c>
      <c r="E23" s="1">
        <f t="shared" si="2"/>
        <v>5.614382179424963</v>
      </c>
    </row>
    <row r="24" spans="1:7" ht="15.75">
      <c r="A24" s="1">
        <v>7.75</v>
      </c>
      <c r="B24" s="1">
        <v>1.4228</v>
      </c>
      <c r="C24" s="1">
        <f t="shared" si="1"/>
        <v>1.371201274973696</v>
      </c>
      <c r="D24" s="12">
        <f t="shared" si="0"/>
        <v>1.344760609220459</v>
      </c>
      <c r="E24" s="1">
        <f t="shared" si="2"/>
        <v>5.7631075351713195</v>
      </c>
      <c r="G24" s="14" t="s">
        <v>16</v>
      </c>
    </row>
    <row r="25" spans="1:5" ht="15.75">
      <c r="A25" s="1">
        <v>9.05</v>
      </c>
      <c r="B25" s="1">
        <v>1.5286</v>
      </c>
      <c r="C25" s="1">
        <f t="shared" si="1"/>
        <v>1.4735364376601596</v>
      </c>
      <c r="D25" s="12">
        <f t="shared" si="0"/>
        <v>1.344760609220459</v>
      </c>
      <c r="E25" s="1">
        <f t="shared" si="2"/>
        <v>6.729822347522638</v>
      </c>
    </row>
    <row r="26" spans="1:9" ht="15.75">
      <c r="A26" s="1">
        <v>10.75</v>
      </c>
      <c r="B26" s="1">
        <v>1.5417</v>
      </c>
      <c r="C26" s="1">
        <f t="shared" si="1"/>
        <v>1.4866552632748598</v>
      </c>
      <c r="D26" s="12">
        <f t="shared" si="0"/>
        <v>1.344760609220459</v>
      </c>
      <c r="E26" s="1">
        <f t="shared" si="2"/>
        <v>7.993987871366668</v>
      </c>
      <c r="G26" s="2" t="s">
        <v>17</v>
      </c>
      <c r="I26" s="1">
        <v>1037</v>
      </c>
    </row>
    <row r="27" spans="1:9" ht="15.75">
      <c r="A27" s="1">
        <v>12.05</v>
      </c>
      <c r="B27" s="1">
        <v>1.6637</v>
      </c>
      <c r="C27" s="1">
        <f t="shared" si="1"/>
        <v>1.6047043338285918</v>
      </c>
      <c r="D27" s="12">
        <f t="shared" si="0"/>
        <v>1.344760609220459</v>
      </c>
      <c r="E27" s="1">
        <f t="shared" si="2"/>
        <v>8.960702683717987</v>
      </c>
      <c r="G27" s="2" t="s">
        <v>18</v>
      </c>
      <c r="I27" s="1">
        <v>1.8</v>
      </c>
    </row>
    <row r="28" spans="1:9" ht="15.75">
      <c r="A28" s="1">
        <v>12.25</v>
      </c>
      <c r="B28" s="1">
        <v>1.7777</v>
      </c>
      <c r="C28" s="1">
        <f t="shared" si="1"/>
        <v>1.7147284033766674</v>
      </c>
      <c r="D28" s="12">
        <f t="shared" si="0"/>
        <v>1.344760609220459</v>
      </c>
      <c r="E28" s="1">
        <f t="shared" si="2"/>
        <v>9.109428039464342</v>
      </c>
      <c r="G28" s="2" t="s">
        <v>19</v>
      </c>
      <c r="I28" s="1">
        <f>B3</f>
        <v>-0.41</v>
      </c>
    </row>
    <row r="29" spans="1:9" ht="15.75">
      <c r="A29" s="1">
        <v>13.55</v>
      </c>
      <c r="B29" s="1">
        <v>1.7733</v>
      </c>
      <c r="C29" s="1">
        <f t="shared" si="1"/>
        <v>1.710915890883639</v>
      </c>
      <c r="D29" s="12">
        <f t="shared" si="0"/>
        <v>1.344760609220459</v>
      </c>
      <c r="E29" s="1">
        <f t="shared" si="2"/>
        <v>10.07614285181566</v>
      </c>
      <c r="G29" s="2" t="s">
        <v>20</v>
      </c>
      <c r="I29" s="1">
        <f>F9/1000</f>
        <v>0.07433190626024222</v>
      </c>
    </row>
    <row r="30" spans="1:9" ht="15.75">
      <c r="A30" s="1">
        <v>15.75</v>
      </c>
      <c r="B30" s="1">
        <v>1.3226</v>
      </c>
      <c r="C30" s="1">
        <f t="shared" si="1"/>
        <v>1.2766161633601936</v>
      </c>
      <c r="D30" s="12">
        <f t="shared" si="0"/>
        <v>1.344760609220459</v>
      </c>
      <c r="E30" s="1">
        <f t="shared" si="2"/>
        <v>11.712121765025582</v>
      </c>
      <c r="G30" s="2" t="s">
        <v>21</v>
      </c>
      <c r="I30" s="1">
        <v>15</v>
      </c>
    </row>
    <row r="31" spans="1:5" ht="15.75">
      <c r="A31" s="1">
        <v>17.05</v>
      </c>
      <c r="B31" s="1">
        <v>1.4997</v>
      </c>
      <c r="C31" s="1">
        <f aca="true" t="shared" si="3" ref="C31:C46">B31*(1+($I$26+$I$27*A31)/(1282900)+($I$28+A31*$I$29-$I$30)/400)</f>
        <v>1.4479238244415658</v>
      </c>
      <c r="D31" s="12">
        <f t="shared" si="0"/>
        <v>1.344760609220459</v>
      </c>
      <c r="E31" s="1">
        <f t="shared" si="2"/>
        <v>12.6788365773769</v>
      </c>
    </row>
    <row r="32" spans="1:5" ht="15.75">
      <c r="A32" s="1">
        <v>17.25</v>
      </c>
      <c r="B32" s="1">
        <v>1.4572</v>
      </c>
      <c r="C32" s="1">
        <f t="shared" si="3"/>
        <v>1.4069456766773698</v>
      </c>
      <c r="D32" s="12">
        <f t="shared" si="0"/>
        <v>1.344760609220459</v>
      </c>
      <c r="E32" s="1">
        <f aca="true" t="shared" si="4" ref="E32:E47">E31+(A32-A31)/D32</f>
        <v>12.827561933123256</v>
      </c>
    </row>
    <row r="33" spans="1:5" ht="15.75">
      <c r="A33" s="1">
        <v>18.55</v>
      </c>
      <c r="B33" s="1">
        <v>1.335</v>
      </c>
      <c r="C33" s="1">
        <f t="shared" si="3"/>
        <v>1.2892849195058702</v>
      </c>
      <c r="D33" s="12">
        <f t="shared" si="0"/>
        <v>1.344760609220459</v>
      </c>
      <c r="E33" s="1">
        <f t="shared" si="4"/>
        <v>13.794276745474574</v>
      </c>
    </row>
    <row r="34" spans="1:5" ht="15.75">
      <c r="A34" s="1">
        <v>20.25</v>
      </c>
      <c r="B34" s="1">
        <v>1.1735</v>
      </c>
      <c r="C34" s="1">
        <f t="shared" si="3"/>
        <v>1.1336887658707597</v>
      </c>
      <c r="D34" s="12">
        <f t="shared" si="0"/>
        <v>1.344760609220459</v>
      </c>
      <c r="E34" s="1">
        <f t="shared" si="4"/>
        <v>15.058442269318604</v>
      </c>
    </row>
    <row r="35" spans="1:5" ht="15.75">
      <c r="A35" s="1">
        <v>21.55</v>
      </c>
      <c r="B35" s="1">
        <v>1.5751</v>
      </c>
      <c r="C35" s="1">
        <f t="shared" si="3"/>
        <v>1.5220477850419383</v>
      </c>
      <c r="D35" s="12">
        <f t="shared" si="0"/>
        <v>1.344760609220459</v>
      </c>
      <c r="E35" s="1">
        <f t="shared" si="4"/>
        <v>16.025157081669924</v>
      </c>
    </row>
    <row r="36" spans="1:5" ht="15.75">
      <c r="A36" s="1">
        <v>21.75</v>
      </c>
      <c r="B36" s="1">
        <v>1.4324</v>
      </c>
      <c r="C36" s="1">
        <f t="shared" si="3"/>
        <v>1.3842078174320918</v>
      </c>
      <c r="D36" s="12">
        <f t="shared" si="0"/>
        <v>1.344760609220459</v>
      </c>
      <c r="E36" s="1">
        <f t="shared" si="4"/>
        <v>16.17388243741628</v>
      </c>
    </row>
    <row r="37" spans="1:5" ht="15.75">
      <c r="A37" s="1">
        <v>23.05</v>
      </c>
      <c r="B37" s="1">
        <v>1.7972</v>
      </c>
      <c r="C37" s="1">
        <f t="shared" si="3"/>
        <v>1.7371717978826429</v>
      </c>
      <c r="D37" s="12">
        <f t="shared" si="0"/>
        <v>1.344760609220459</v>
      </c>
      <c r="E37" s="1">
        <f t="shared" si="4"/>
        <v>17.140597249767602</v>
      </c>
    </row>
    <row r="38" spans="1:5" ht="15.75">
      <c r="A38" s="1">
        <v>25.25</v>
      </c>
      <c r="B38" s="1">
        <v>1.4207</v>
      </c>
      <c r="C38" s="1">
        <f t="shared" si="3"/>
        <v>1.3738324623741758</v>
      </c>
      <c r="D38" s="12">
        <f t="shared" si="0"/>
        <v>1.344760609220459</v>
      </c>
      <c r="E38" s="1">
        <f t="shared" si="4"/>
        <v>18.776576162977523</v>
      </c>
    </row>
    <row r="39" spans="1:5" ht="15.75">
      <c r="A39" s="1">
        <v>26.55</v>
      </c>
      <c r="B39" s="1">
        <v>1.3713</v>
      </c>
      <c r="C39" s="1">
        <f t="shared" si="3"/>
        <v>1.3263958993515246</v>
      </c>
      <c r="D39" s="12">
        <f t="shared" si="0"/>
        <v>1.344760609220459</v>
      </c>
      <c r="E39" s="1">
        <f t="shared" si="4"/>
        <v>19.743290975328843</v>
      </c>
    </row>
    <row r="40" spans="1:5" ht="15.75">
      <c r="A40" s="1">
        <v>26.75</v>
      </c>
      <c r="B40" s="1">
        <v>1.1779</v>
      </c>
      <c r="C40" s="1">
        <f t="shared" si="3"/>
        <v>1.139373015076199</v>
      </c>
      <c r="D40" s="12">
        <f t="shared" si="0"/>
        <v>1.344760609220459</v>
      </c>
      <c r="E40" s="1">
        <f t="shared" si="4"/>
        <v>19.8920163310752</v>
      </c>
    </row>
    <row r="41" spans="1:5" ht="15.75">
      <c r="A41" s="1">
        <v>28.05</v>
      </c>
      <c r="B41" s="1">
        <v>1.4462</v>
      </c>
      <c r="C41" s="1">
        <f t="shared" si="3"/>
        <v>1.3992494148617443</v>
      </c>
      <c r="D41" s="12">
        <f t="shared" si="0"/>
        <v>1.344760609220459</v>
      </c>
      <c r="E41" s="1">
        <f t="shared" si="4"/>
        <v>20.85873114342652</v>
      </c>
    </row>
    <row r="42" spans="1:5" ht="15.75">
      <c r="A42" s="1">
        <v>29.55</v>
      </c>
      <c r="B42" s="1">
        <v>1.6988</v>
      </c>
      <c r="C42" s="1">
        <f t="shared" si="3"/>
        <v>1.6441259146024365</v>
      </c>
      <c r="D42" s="12">
        <f t="shared" si="0"/>
        <v>1.344760609220459</v>
      </c>
      <c r="E42" s="1">
        <f t="shared" si="4"/>
        <v>21.974171311524195</v>
      </c>
    </row>
    <row r="43" spans="1:5" ht="15.75">
      <c r="A43" s="1">
        <v>29.75</v>
      </c>
      <c r="B43" s="1">
        <v>1.2232</v>
      </c>
      <c r="C43" s="1">
        <f t="shared" si="3"/>
        <v>1.1838784033824872</v>
      </c>
      <c r="D43" s="12">
        <f t="shared" si="0"/>
        <v>1.344760609220459</v>
      </c>
      <c r="E43" s="1">
        <f t="shared" si="4"/>
        <v>22.122896667270552</v>
      </c>
    </row>
    <row r="44" spans="1:5" ht="15.75">
      <c r="A44" s="1">
        <v>31.25</v>
      </c>
      <c r="B44" s="1">
        <v>1.1322</v>
      </c>
      <c r="C44" s="1">
        <f t="shared" si="3"/>
        <v>1.0961217122468883</v>
      </c>
      <c r="D44" s="12">
        <f t="shared" si="0"/>
        <v>1.344760609220459</v>
      </c>
      <c r="E44" s="1">
        <f t="shared" si="4"/>
        <v>23.238336835368226</v>
      </c>
    </row>
    <row r="45" spans="1:5" ht="15.75">
      <c r="A45" s="1">
        <v>33.25</v>
      </c>
      <c r="B45" s="1">
        <v>1.271</v>
      </c>
      <c r="C45" s="1">
        <f t="shared" si="3"/>
        <v>1.2309747060423568</v>
      </c>
      <c r="D45" s="12">
        <f t="shared" si="0"/>
        <v>1.344760609220459</v>
      </c>
      <c r="E45" s="1">
        <f t="shared" si="4"/>
        <v>24.725590392831794</v>
      </c>
    </row>
    <row r="46" spans="1:5" ht="15.75">
      <c r="A46" s="1">
        <v>34.75</v>
      </c>
      <c r="B46" s="1">
        <v>1.3956</v>
      </c>
      <c r="C46" s="1">
        <f t="shared" si="3"/>
        <v>1.3520428578254031</v>
      </c>
      <c r="D46" s="12">
        <f aca="true" t="shared" si="5" ref="D46:D77">G$16</f>
        <v>1.344760609220459</v>
      </c>
      <c r="E46" s="1">
        <f t="shared" si="4"/>
        <v>25.841030560929468</v>
      </c>
    </row>
    <row r="47" spans="1:5" ht="15.75">
      <c r="A47" s="1">
        <v>34.75</v>
      </c>
      <c r="B47" s="1">
        <v>1.4562</v>
      </c>
      <c r="C47" s="1">
        <f aca="true" t="shared" si="6" ref="C47:C62">B47*(1+($I$26+$I$27*A47)/(1282900)+($I$28+A47*$I$29-$I$30)/400)</f>
        <v>1.4107515115830842</v>
      </c>
      <c r="D47" s="12">
        <f t="shared" si="5"/>
        <v>1.344760609220459</v>
      </c>
      <c r="E47" s="1">
        <f t="shared" si="4"/>
        <v>25.841030560929468</v>
      </c>
    </row>
    <row r="48" spans="1:5" ht="15.75">
      <c r="A48" s="1">
        <v>36.25</v>
      </c>
      <c r="B48" s="1">
        <v>1.1892</v>
      </c>
      <c r="C48" s="1">
        <f t="shared" si="6"/>
        <v>1.1524186567038548</v>
      </c>
      <c r="D48" s="12">
        <f t="shared" si="5"/>
        <v>1.344760609220459</v>
      </c>
      <c r="E48" s="1">
        <f aca="true" t="shared" si="7" ref="E48:E63">E47+(A48-A47)/D48</f>
        <v>26.956470729027142</v>
      </c>
    </row>
    <row r="49" spans="1:5" ht="15.75">
      <c r="A49" s="1">
        <v>36.25</v>
      </c>
      <c r="B49" s="1">
        <v>1.3749</v>
      </c>
      <c r="C49" s="1">
        <f t="shared" si="6"/>
        <v>1.3323750513808694</v>
      </c>
      <c r="D49" s="12">
        <f t="shared" si="5"/>
        <v>1.344760609220459</v>
      </c>
      <c r="E49" s="1">
        <f t="shared" si="7"/>
        <v>26.956470729027142</v>
      </c>
    </row>
    <row r="50" spans="1:5" ht="15.75">
      <c r="A50" s="1">
        <v>37.75</v>
      </c>
      <c r="B50" s="1">
        <v>1.628</v>
      </c>
      <c r="C50" s="1">
        <f t="shared" si="6"/>
        <v>1.57810402137146</v>
      </c>
      <c r="D50" s="12">
        <f t="shared" si="5"/>
        <v>1.344760609220459</v>
      </c>
      <c r="E50" s="1">
        <f t="shared" si="7"/>
        <v>28.071910897124816</v>
      </c>
    </row>
    <row r="51" spans="1:5" ht="15.75">
      <c r="A51" s="1">
        <v>37.75</v>
      </c>
      <c r="B51" s="1">
        <v>1.2921</v>
      </c>
      <c r="C51" s="1">
        <f t="shared" si="6"/>
        <v>1.2524988980430367</v>
      </c>
      <c r="D51" s="12">
        <f t="shared" si="5"/>
        <v>1.344760609220459</v>
      </c>
      <c r="E51" s="1">
        <f t="shared" si="7"/>
        <v>28.071910897124816</v>
      </c>
    </row>
    <row r="52" spans="1:5" ht="15.75">
      <c r="A52" s="1">
        <v>39.25</v>
      </c>
      <c r="B52" s="1">
        <v>1.2648</v>
      </c>
      <c r="C52" s="1">
        <f t="shared" si="6"/>
        <v>1.2263908239307761</v>
      </c>
      <c r="D52" s="12">
        <f t="shared" si="5"/>
        <v>1.344760609220459</v>
      </c>
      <c r="E52" s="1">
        <f t="shared" si="7"/>
        <v>29.18735106522249</v>
      </c>
    </row>
    <row r="53" spans="1:5" ht="15.75">
      <c r="A53" s="1">
        <v>44.25</v>
      </c>
      <c r="B53" s="1">
        <v>1.2218</v>
      </c>
      <c r="C53" s="1">
        <f t="shared" si="6"/>
        <v>1.1858404441403319</v>
      </c>
      <c r="D53" s="12">
        <f t="shared" si="5"/>
        <v>1.344760609220459</v>
      </c>
      <c r="E53" s="1">
        <f t="shared" si="7"/>
        <v>32.9054849588814</v>
      </c>
    </row>
    <row r="54" spans="1:5" ht="15.75">
      <c r="A54" s="1">
        <v>45.75</v>
      </c>
      <c r="B54" s="1">
        <v>1.1652</v>
      </c>
      <c r="C54" s="1">
        <f t="shared" si="6"/>
        <v>1.1312335195023568</v>
      </c>
      <c r="D54" s="12">
        <f t="shared" si="5"/>
        <v>1.344760609220459</v>
      </c>
      <c r="E54" s="1">
        <f t="shared" si="7"/>
        <v>34.02092512697908</v>
      </c>
    </row>
    <row r="55" spans="1:5" ht="15.75">
      <c r="A55" s="1">
        <v>47.25</v>
      </c>
      <c r="B55" s="1">
        <v>1.7321</v>
      </c>
      <c r="C55" s="1">
        <f t="shared" si="6"/>
        <v>1.6820944053818916</v>
      </c>
      <c r="D55" s="12">
        <f t="shared" si="5"/>
        <v>1.344760609220459</v>
      </c>
      <c r="E55" s="1">
        <f t="shared" si="7"/>
        <v>35.13636529507676</v>
      </c>
    </row>
    <row r="56" spans="1:5" ht="15.75">
      <c r="A56" s="1">
        <v>48.75</v>
      </c>
      <c r="B56" s="1">
        <v>1.8031</v>
      </c>
      <c r="C56" s="1">
        <f t="shared" si="6"/>
        <v>1.751551040100417</v>
      </c>
      <c r="D56" s="12">
        <f t="shared" si="5"/>
        <v>1.344760609220459</v>
      </c>
      <c r="E56" s="1">
        <f t="shared" si="7"/>
        <v>36.251805463174435</v>
      </c>
    </row>
    <row r="57" spans="1:5" ht="15.75">
      <c r="A57" s="1">
        <v>53.75</v>
      </c>
      <c r="B57" s="1">
        <v>1.101</v>
      </c>
      <c r="C57" s="1">
        <f t="shared" si="6"/>
        <v>1.070554145944518</v>
      </c>
      <c r="D57" s="12">
        <f t="shared" si="5"/>
        <v>1.344760609220459</v>
      </c>
      <c r="E57" s="1">
        <f t="shared" si="7"/>
        <v>39.96993935683335</v>
      </c>
    </row>
    <row r="58" spans="1:5" ht="15.75">
      <c r="A58" s="1">
        <v>53.75</v>
      </c>
      <c r="B58" s="1">
        <v>1.0889</v>
      </c>
      <c r="C58" s="1">
        <f t="shared" si="6"/>
        <v>1.0587887461571168</v>
      </c>
      <c r="D58" s="12">
        <f t="shared" si="5"/>
        <v>1.344760609220459</v>
      </c>
      <c r="E58" s="1">
        <f t="shared" si="7"/>
        <v>39.96993935683335</v>
      </c>
    </row>
    <row r="59" spans="1:5" ht="15.75">
      <c r="A59" s="1">
        <v>55.25</v>
      </c>
      <c r="B59" s="1">
        <v>1.3419</v>
      </c>
      <c r="C59" s="1">
        <f t="shared" si="6"/>
        <v>1.3051694315092748</v>
      </c>
      <c r="D59" s="12">
        <f t="shared" si="5"/>
        <v>1.344760609220459</v>
      </c>
      <c r="E59" s="1">
        <f t="shared" si="7"/>
        <v>41.08537952493103</v>
      </c>
    </row>
    <row r="60" spans="1:5" ht="15.75">
      <c r="A60" s="1">
        <v>56.75</v>
      </c>
      <c r="B60" s="1">
        <v>1.5084</v>
      </c>
      <c r="C60" s="1">
        <f t="shared" si="6"/>
        <v>1.467535616389852</v>
      </c>
      <c r="D60" s="12">
        <f t="shared" si="5"/>
        <v>1.344760609220459</v>
      </c>
      <c r="E60" s="1">
        <f t="shared" si="7"/>
        <v>42.200819693028706</v>
      </c>
    </row>
    <row r="61" spans="1:5" ht="15.75">
      <c r="A61" s="1">
        <v>58.25</v>
      </c>
      <c r="B61" s="1">
        <v>1.535</v>
      </c>
      <c r="C61" s="1">
        <f t="shared" si="6"/>
        <v>1.4938460937674876</v>
      </c>
      <c r="D61" s="12">
        <f t="shared" si="5"/>
        <v>1.344760609220459</v>
      </c>
      <c r="E61" s="1">
        <f t="shared" si="7"/>
        <v>43.31625986112638</v>
      </c>
    </row>
    <row r="62" spans="1:5" ht="15.75">
      <c r="A62" s="1">
        <v>63.25</v>
      </c>
      <c r="B62" s="1">
        <v>1.3149</v>
      </c>
      <c r="C62" s="1">
        <f t="shared" si="6"/>
        <v>1.2808780168100018</v>
      </c>
      <c r="D62" s="12">
        <f t="shared" si="5"/>
        <v>1.344760609220459</v>
      </c>
      <c r="E62" s="1">
        <f t="shared" si="7"/>
        <v>47.0343937547853</v>
      </c>
    </row>
    <row r="63" spans="1:5" ht="15.75">
      <c r="A63" s="1">
        <v>64.75</v>
      </c>
      <c r="B63" s="1">
        <v>1.0141</v>
      </c>
      <c r="C63" s="1">
        <f aca="true" t="shared" si="8" ref="C63:C78">B63*(1+($I$26+$I$27*A63)/(1282900)+($I$28+A63*$I$29-$I$30)/400)</f>
        <v>0.9881457848529834</v>
      </c>
      <c r="D63" s="12">
        <f t="shared" si="5"/>
        <v>1.344760609220459</v>
      </c>
      <c r="E63" s="1">
        <f t="shared" si="7"/>
        <v>48.149833922882976</v>
      </c>
    </row>
    <row r="64" spans="1:5" ht="15.75">
      <c r="A64" s="1">
        <v>66.25</v>
      </c>
      <c r="B64" s="1">
        <v>1.3469</v>
      </c>
      <c r="C64" s="1">
        <f t="shared" si="8"/>
        <v>1.3128065941918943</v>
      </c>
      <c r="D64" s="12">
        <f t="shared" si="5"/>
        <v>1.344760609220459</v>
      </c>
      <c r="E64" s="1">
        <f aca="true" t="shared" si="9" ref="E64:E79">E63+(A64-A63)/D64</f>
        <v>49.265274090980654</v>
      </c>
    </row>
    <row r="65" spans="1:5" ht="15.75">
      <c r="A65" s="1">
        <v>67.75</v>
      </c>
      <c r="B65" s="1">
        <v>1.1898</v>
      </c>
      <c r="C65" s="1">
        <f t="shared" si="8"/>
        <v>1.1600173423342206</v>
      </c>
      <c r="D65" s="12">
        <f t="shared" si="5"/>
        <v>1.344760609220459</v>
      </c>
      <c r="E65" s="1">
        <f t="shared" si="9"/>
        <v>50.38071425907833</v>
      </c>
    </row>
    <row r="66" spans="1:5" ht="15.75">
      <c r="A66" s="1">
        <v>72.75</v>
      </c>
      <c r="B66" s="1">
        <v>1.439</v>
      </c>
      <c r="C66" s="1">
        <f t="shared" si="8"/>
        <v>1.404326595311283</v>
      </c>
      <c r="D66" s="12">
        <f t="shared" si="5"/>
        <v>1.344760609220459</v>
      </c>
      <c r="E66" s="1">
        <f t="shared" si="9"/>
        <v>54.09884815273725</v>
      </c>
    </row>
    <row r="67" spans="1:5" ht="15.75">
      <c r="A67" s="1">
        <v>74.25</v>
      </c>
      <c r="B67" s="1">
        <v>1.5563</v>
      </c>
      <c r="C67" s="1">
        <f t="shared" si="8"/>
        <v>1.5192372804721075</v>
      </c>
      <c r="D67" s="12">
        <f t="shared" si="5"/>
        <v>1.344760609220459</v>
      </c>
      <c r="E67" s="1">
        <f t="shared" si="9"/>
        <v>55.214288320834925</v>
      </c>
    </row>
    <row r="68" spans="1:5" ht="15.75">
      <c r="A68" s="1">
        <v>75.75</v>
      </c>
      <c r="B68" s="1">
        <v>1.0057</v>
      </c>
      <c r="C68" s="1">
        <f t="shared" si="8"/>
        <v>0.9820320696878323</v>
      </c>
      <c r="D68" s="12">
        <f t="shared" si="5"/>
        <v>1.344760609220459</v>
      </c>
      <c r="E68" s="1">
        <f t="shared" si="9"/>
        <v>56.3297284889326</v>
      </c>
    </row>
    <row r="69" spans="1:5" ht="15.75">
      <c r="A69" s="1">
        <v>77.25</v>
      </c>
      <c r="B69" s="1">
        <v>1.4523</v>
      </c>
      <c r="C69" s="1">
        <f t="shared" si="8"/>
        <v>1.4185297574644846</v>
      </c>
      <c r="D69" s="12">
        <f t="shared" si="5"/>
        <v>1.344760609220459</v>
      </c>
      <c r="E69" s="1">
        <f t="shared" si="9"/>
        <v>57.44516865703028</v>
      </c>
    </row>
    <row r="70" spans="1:5" ht="15.75">
      <c r="A70" s="1">
        <v>77.25</v>
      </c>
      <c r="B70" s="1">
        <v>1.4667</v>
      </c>
      <c r="C70" s="1">
        <f t="shared" si="8"/>
        <v>1.4325949151505608</v>
      </c>
      <c r="D70" s="12">
        <f t="shared" si="5"/>
        <v>1.344760609220459</v>
      </c>
      <c r="E70" s="1">
        <f t="shared" si="9"/>
        <v>57.44516865703028</v>
      </c>
    </row>
    <row r="71" spans="1:5" ht="15.75">
      <c r="A71" s="1">
        <v>80.25</v>
      </c>
      <c r="B71" s="1">
        <v>1.4051</v>
      </c>
      <c r="C71" s="1">
        <f t="shared" si="8"/>
        <v>1.3732165387371604</v>
      </c>
      <c r="D71" s="12">
        <f t="shared" si="5"/>
        <v>1.344760609220459</v>
      </c>
      <c r="E71" s="1">
        <f t="shared" si="9"/>
        <v>59.67604899322563</v>
      </c>
    </row>
    <row r="72" spans="1:5" ht="15.75">
      <c r="A72" s="1">
        <v>81.75</v>
      </c>
      <c r="B72" s="1">
        <v>1.2273</v>
      </c>
      <c r="C72" s="1">
        <f t="shared" si="8"/>
        <v>1.1997957274923603</v>
      </c>
      <c r="D72" s="12">
        <f t="shared" si="5"/>
        <v>1.344760609220459</v>
      </c>
      <c r="E72" s="1">
        <f t="shared" si="9"/>
        <v>60.791489161323305</v>
      </c>
    </row>
    <row r="73" spans="1:5" ht="15.75">
      <c r="A73" s="1">
        <v>83.25</v>
      </c>
      <c r="B73" s="1">
        <v>1.4412</v>
      </c>
      <c r="C73" s="1">
        <f t="shared" si="8"/>
        <v>1.4093069048679958</v>
      </c>
      <c r="D73" s="12">
        <f t="shared" si="5"/>
        <v>1.344760609220459</v>
      </c>
      <c r="E73" s="1">
        <f t="shared" si="9"/>
        <v>61.90692932942098</v>
      </c>
    </row>
    <row r="74" spans="1:5" ht="15.75">
      <c r="A74" s="1">
        <v>84.75</v>
      </c>
      <c r="B74" s="1">
        <v>1.4835</v>
      </c>
      <c r="C74" s="1">
        <f t="shared" si="8"/>
        <v>1.4510874651349572</v>
      </c>
      <c r="D74" s="12">
        <f t="shared" si="5"/>
        <v>1.344760609220459</v>
      </c>
      <c r="E74" s="1">
        <f t="shared" si="9"/>
        <v>63.02236949751866</v>
      </c>
    </row>
    <row r="75" spans="1:5" ht="15.75">
      <c r="A75" s="1">
        <v>89.85</v>
      </c>
      <c r="B75" s="1">
        <v>1.4372</v>
      </c>
      <c r="C75" s="1">
        <f t="shared" si="8"/>
        <v>1.407171423852069</v>
      </c>
      <c r="D75" s="12">
        <f t="shared" si="5"/>
        <v>1.344760609220459</v>
      </c>
      <c r="E75" s="1">
        <f t="shared" si="9"/>
        <v>66.81486606905075</v>
      </c>
    </row>
    <row r="76" spans="1:5" ht="15.75">
      <c r="A76" s="1">
        <v>91.35</v>
      </c>
      <c r="B76" s="1">
        <v>1.305</v>
      </c>
      <c r="C76" s="1">
        <f t="shared" si="8"/>
        <v>1.2781000931145228</v>
      </c>
      <c r="D76" s="12">
        <f t="shared" si="5"/>
        <v>1.344760609220459</v>
      </c>
      <c r="E76" s="1">
        <f t="shared" si="9"/>
        <v>67.93030623714843</v>
      </c>
    </row>
    <row r="77" spans="1:5" ht="15.75">
      <c r="A77" s="1">
        <v>94.35</v>
      </c>
      <c r="B77" s="1">
        <v>1.3769</v>
      </c>
      <c r="C77" s="1">
        <f t="shared" si="8"/>
        <v>1.3492914242954304</v>
      </c>
      <c r="D77" s="12">
        <f t="shared" si="5"/>
        <v>1.344760609220459</v>
      </c>
      <c r="E77" s="1">
        <f t="shared" si="9"/>
        <v>70.16118657334378</v>
      </c>
    </row>
    <row r="78" spans="1:5" ht="15.75">
      <c r="A78" s="1">
        <v>95.85</v>
      </c>
      <c r="B78" s="1">
        <v>1.6677</v>
      </c>
      <c r="C78" s="1">
        <f t="shared" si="8"/>
        <v>1.6347288910751747</v>
      </c>
      <c r="D78" s="12">
        <f aca="true" t="shared" si="10" ref="D78:D86">G$16</f>
        <v>1.344760609220459</v>
      </c>
      <c r="E78" s="1">
        <f t="shared" si="9"/>
        <v>71.27662674144146</v>
      </c>
    </row>
    <row r="79" spans="1:5" ht="15.75">
      <c r="A79" s="1">
        <v>109.15</v>
      </c>
      <c r="B79" s="1">
        <v>1.2637</v>
      </c>
      <c r="C79" s="1">
        <f aca="true" t="shared" si="11" ref="C79:C86">B79*(1+($I$26+$I$27*A79)/(1282900)+($I$28+A79*$I$29-$I$30)/400)</f>
        <v>1.2418629973941187</v>
      </c>
      <c r="D79" s="12">
        <f t="shared" si="10"/>
        <v>1.344760609220459</v>
      </c>
      <c r="E79" s="1">
        <f t="shared" si="9"/>
        <v>81.16686289857418</v>
      </c>
    </row>
    <row r="80" spans="1:5" ht="15.75">
      <c r="A80" s="1">
        <v>110.65</v>
      </c>
      <c r="B80" s="1">
        <v>1.2183</v>
      </c>
      <c r="C80" s="1">
        <f t="shared" si="11"/>
        <v>1.1975896776199098</v>
      </c>
      <c r="D80" s="12">
        <f t="shared" si="10"/>
        <v>1.344760609220459</v>
      </c>
      <c r="E80" s="1">
        <f aca="true" t="shared" si="12" ref="E80:E86">E79+(A80-A79)/D80</f>
        <v>82.28230306667186</v>
      </c>
    </row>
    <row r="81" spans="1:5" ht="15.75">
      <c r="A81" s="1">
        <v>112.07</v>
      </c>
      <c r="B81" s="1">
        <v>1.4122</v>
      </c>
      <c r="C81" s="1">
        <f t="shared" si="11"/>
        <v>1.388568963884199</v>
      </c>
      <c r="D81" s="12">
        <f t="shared" si="10"/>
        <v>1.344760609220459</v>
      </c>
      <c r="E81" s="1">
        <f t="shared" si="12"/>
        <v>83.33825309247098</v>
      </c>
    </row>
    <row r="82" spans="1:5" ht="15.75">
      <c r="A82" s="1">
        <v>113.49</v>
      </c>
      <c r="B82" s="1">
        <v>1.8216</v>
      </c>
      <c r="C82" s="1">
        <f t="shared" si="11"/>
        <v>1.791602582568863</v>
      </c>
      <c r="D82" s="12">
        <f t="shared" si="10"/>
        <v>1.344760609220459</v>
      </c>
      <c r="E82" s="1">
        <f t="shared" si="12"/>
        <v>84.39420311827011</v>
      </c>
    </row>
    <row r="83" spans="1:5" ht="15.75">
      <c r="A83" s="1">
        <v>128.27</v>
      </c>
      <c r="B83" s="1">
        <v>1.5593</v>
      </c>
      <c r="C83" s="1">
        <f t="shared" si="11"/>
        <v>1.5379370923766977</v>
      </c>
      <c r="D83" s="12">
        <f t="shared" si="10"/>
        <v>1.344760609220459</v>
      </c>
      <c r="E83" s="1">
        <f t="shared" si="12"/>
        <v>95.38500690792588</v>
      </c>
    </row>
    <row r="84" spans="1:5" ht="15.75">
      <c r="A84" s="1">
        <v>129.4</v>
      </c>
      <c r="B84" s="1">
        <v>1.0709</v>
      </c>
      <c r="C84" s="1">
        <f t="shared" si="11"/>
        <v>1.0564549018798004</v>
      </c>
      <c r="D84" s="12">
        <f t="shared" si="10"/>
        <v>1.344760609220459</v>
      </c>
      <c r="E84" s="1">
        <f t="shared" si="12"/>
        <v>96.2253051678928</v>
      </c>
    </row>
    <row r="85" spans="1:5" ht="15.75">
      <c r="A85" s="1">
        <v>130.9</v>
      </c>
      <c r="B85" s="1">
        <v>1.2391</v>
      </c>
      <c r="C85" s="1">
        <f t="shared" si="11"/>
        <v>1.222734095110228</v>
      </c>
      <c r="D85" s="12">
        <f t="shared" si="10"/>
        <v>1.344760609220459</v>
      </c>
      <c r="E85" s="1">
        <f t="shared" si="12"/>
        <v>97.34074533599048</v>
      </c>
    </row>
    <row r="86" spans="1:5" ht="15.75">
      <c r="A86" s="1">
        <v>132.35</v>
      </c>
      <c r="B86" s="1">
        <v>1.3421</v>
      </c>
      <c r="C86" s="1">
        <f t="shared" si="11"/>
        <v>1.3247380452686708</v>
      </c>
      <c r="D86" s="12">
        <f t="shared" si="10"/>
        <v>1.344760609220459</v>
      </c>
      <c r="E86" s="1">
        <f t="shared" si="12"/>
        <v>98.41900416515155</v>
      </c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Daniel Pribnow</cp:lastModifiedBy>
  <dcterms:created xsi:type="dcterms:W3CDTF">1999-06-25T10:49:15Z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