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5" yWindow="1875" windowWidth="15075" windowHeight="6375" activeTab="0"/>
  </bookViews>
  <sheets>
    <sheet name="948 C" sheetId="1" r:id="rId1"/>
    <sheet name="949 B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<sst xmlns="http://schemas.openxmlformats.org/spreadsheetml/2006/main" count="45" uniqueCount="23">
  <si>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</si>
  <si>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</si>
  <si>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</si>
  <si>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</si>
  <si>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</si>
  <si>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</si>
  <si>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</si>
  <si>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</si>
  <si>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</si>
  <si>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</si>
  <si>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</si>
  <si>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</si>
  <si>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</si>
  <si>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</si>
  <si>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</si>
  <si>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</si>
  <si>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C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</si>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</sst>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4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2.35</v>
      </c>
      <c r="C3" s="1">
        <v>0</v>
      </c>
      <c r="E3" s="2"/>
      <c r="F3" s="4">
        <f>1000*1/SLOPE(C3:C9,B3:B9)</f>
        <v>80.4968850338838</v>
      </c>
      <c r="G3" s="1">
        <f>INTERCEPT(B4:B9,A4:A9)</f>
        <v>4.312203944937718</v>
      </c>
    </row>
    <row r="4" spans="1:9" ht="15.75">
      <c r="A4" s="1">
        <v>63.8</v>
      </c>
      <c r="B4" s="1">
        <v>8.3</v>
      </c>
      <c r="C4" s="1">
        <f aca="true" t="shared" si="0" ref="C4:C9">(A4-$A$3)/2/3*(1/($G$18*(0.6/$G$18)^$G$20)+4/($G$18*(0.6/$G$18)^($G$20*EXP(-((A4+$A$3)/2)/$G$22)))+1/($G$18*(0.6/$G$18)^($G$20*EXP(-(A4/$G$22)))))</f>
        <v>62.62534940318592</v>
      </c>
      <c r="E4" s="5">
        <f aca="true" t="shared" si="1" ref="E4:E9">1000*1/SLOPE(C3:C4,B3:B4)</f>
        <v>95.00944995441914</v>
      </c>
      <c r="F4" s="5" t="s">
        <v>7</v>
      </c>
      <c r="I4" s="6">
        <f>SLOPE(E4:E6,A4:A6)*1000</f>
        <v>-306.6943753615288</v>
      </c>
    </row>
    <row r="5" spans="1:9" ht="15.75">
      <c r="A5" s="1">
        <v>102.4</v>
      </c>
      <c r="B5" s="1">
        <v>12.1</v>
      </c>
      <c r="C5" s="1">
        <f t="shared" si="0"/>
        <v>99.39002664873657</v>
      </c>
      <c r="E5" s="5">
        <f t="shared" si="1"/>
        <v>103.36008050933977</v>
      </c>
      <c r="F5" s="7">
        <f>CORREL(C3:C9,B3:B9)</f>
        <v>0.9982235014393285</v>
      </c>
      <c r="I5" s="6"/>
    </row>
    <row r="6" spans="1:5" ht="15.75">
      <c r="A6" s="1">
        <v>199</v>
      </c>
      <c r="B6" s="1">
        <v>17.3</v>
      </c>
      <c r="C6" s="1">
        <f t="shared" si="0"/>
        <v>188.13331040366955</v>
      </c>
      <c r="E6" s="5">
        <f t="shared" si="1"/>
        <v>58.595983605474856</v>
      </c>
    </row>
    <row r="7" spans="1:6" ht="15.75">
      <c r="A7" s="1">
        <v>247.1</v>
      </c>
      <c r="B7" s="1">
        <v>21.8</v>
      </c>
      <c r="C7" s="1">
        <f t="shared" si="0"/>
        <v>230.7746337281057</v>
      </c>
      <c r="E7" s="5">
        <f t="shared" si="1"/>
        <v>105.53143404489946</v>
      </c>
      <c r="F7" s="8"/>
    </row>
    <row r="8" spans="1:6" ht="15.75">
      <c r="A8" s="1">
        <v>326.3</v>
      </c>
      <c r="B8" s="1">
        <v>27.1</v>
      </c>
      <c r="C8" s="1">
        <f t="shared" si="0"/>
        <v>299.04115211428</v>
      </c>
      <c r="E8" s="5">
        <f t="shared" si="1"/>
        <v>77.63688738333744</v>
      </c>
      <c r="F8" s="4" t="s">
        <v>8</v>
      </c>
    </row>
    <row r="9" spans="1:6" ht="15.75">
      <c r="A9" s="1">
        <v>420.5</v>
      </c>
      <c r="B9" s="1">
        <v>33.2</v>
      </c>
      <c r="C9" s="1">
        <f t="shared" si="0"/>
        <v>377.48416232496487</v>
      </c>
      <c r="E9" s="5">
        <f t="shared" si="1"/>
        <v>77.76346144310865</v>
      </c>
      <c r="F9" s="4">
        <f>1000*SLOPE(B3:B9,A3:A9)</f>
        <v>71.93936982430517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0.9973230055628761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6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4">
        <f aca="true" t="shared" si="2" ref="D16:D31">$G$18^(1-$G$20*EXP(-A16/$G$22))*0.6^($G$20*EXP(-A16/$G$22))</f>
        <v>0.9989825530414106</v>
      </c>
      <c r="E16" s="1">
        <v>0</v>
      </c>
    </row>
    <row r="17" spans="1:7" ht="15.75">
      <c r="A17" s="1">
        <v>1.2</v>
      </c>
      <c r="B17" s="1">
        <v>1.0264</v>
      </c>
      <c r="C17" s="1">
        <f aca="true" t="shared" si="3" ref="C17:C32">B17*(1+($I$28+$I$29*A17)/(1282900)+($I$30+A17*$I$31-$I$32)/400)</f>
        <v>0.9981180520814035</v>
      </c>
      <c r="D17" s="14">
        <f t="shared" si="2"/>
        <v>0.9997433817653611</v>
      </c>
      <c r="E17" s="1">
        <f>E16+(A17-A16)/D17</f>
        <v>1.2003080209253527</v>
      </c>
      <c r="G17" s="2" t="s">
        <v>14</v>
      </c>
    </row>
    <row r="18" spans="1:7" ht="15.75">
      <c r="A18" s="1">
        <v>1.2</v>
      </c>
      <c r="B18" s="1">
        <v>1.0231</v>
      </c>
      <c r="C18" s="1">
        <f t="shared" si="3"/>
        <v>0.9949089819607208</v>
      </c>
      <c r="D18" s="14">
        <f t="shared" si="2"/>
        <v>0.9997433817653611</v>
      </c>
      <c r="E18" s="1">
        <f aca="true" t="shared" si="4" ref="E18:E33">E17+(A18-A17)/D18</f>
        <v>1.2003080209253527</v>
      </c>
      <c r="G18" s="2">
        <v>1.57</v>
      </c>
    </row>
    <row r="19" spans="1:7" ht="15.75">
      <c r="A19" s="1">
        <v>1.2</v>
      </c>
      <c r="B19" s="1">
        <v>1.0231</v>
      </c>
      <c r="C19" s="1">
        <f t="shared" si="3"/>
        <v>0.9949089819607208</v>
      </c>
      <c r="D19" s="14">
        <f t="shared" si="2"/>
        <v>0.9997433817653611</v>
      </c>
      <c r="E19" s="1">
        <f t="shared" si="4"/>
        <v>1.2003080209253527</v>
      </c>
      <c r="G19" s="2" t="s">
        <v>15</v>
      </c>
    </row>
    <row r="20" spans="1:7" ht="15.75">
      <c r="A20" s="1">
        <v>1.2</v>
      </c>
      <c r="B20" s="1">
        <v>0.9901</v>
      </c>
      <c r="C20" s="1">
        <f t="shared" si="3"/>
        <v>0.9628182807538948</v>
      </c>
      <c r="D20" s="14">
        <f t="shared" si="2"/>
        <v>0.9997433817653611</v>
      </c>
      <c r="E20" s="1">
        <f t="shared" si="4"/>
        <v>1.2003080209253527</v>
      </c>
      <c r="G20" s="2">
        <v>0.47</v>
      </c>
    </row>
    <row r="21" spans="1:7" ht="15.75">
      <c r="A21" s="1">
        <v>2.7</v>
      </c>
      <c r="B21" s="1">
        <v>0.9983</v>
      </c>
      <c r="C21" s="1">
        <f t="shared" si="3"/>
        <v>0.9710637488333229</v>
      </c>
      <c r="D21" s="14">
        <f t="shared" si="2"/>
        <v>1.0006934287168767</v>
      </c>
      <c r="E21" s="1">
        <f t="shared" si="4"/>
        <v>2.6992685986153164</v>
      </c>
      <c r="G21" s="2" t="s">
        <v>16</v>
      </c>
    </row>
    <row r="22" spans="1:7" ht="15.75">
      <c r="A22" s="1">
        <v>2.7</v>
      </c>
      <c r="B22" s="1">
        <v>0.9983</v>
      </c>
      <c r="C22" s="1">
        <f t="shared" si="3"/>
        <v>0.9710637488333229</v>
      </c>
      <c r="D22" s="14">
        <f t="shared" si="2"/>
        <v>1.0006934287168767</v>
      </c>
      <c r="E22" s="1">
        <f t="shared" si="4"/>
        <v>2.6992685986153164</v>
      </c>
      <c r="G22" s="2">
        <v>712</v>
      </c>
    </row>
    <row r="23" spans="1:5" ht="15.75">
      <c r="A23" s="1">
        <v>2.7</v>
      </c>
      <c r="B23" s="1">
        <v>0.9983</v>
      </c>
      <c r="C23" s="1">
        <f t="shared" si="3"/>
        <v>0.9710637488333229</v>
      </c>
      <c r="D23" s="14">
        <f t="shared" si="2"/>
        <v>1.0006934287168767</v>
      </c>
      <c r="E23" s="1">
        <f t="shared" si="4"/>
        <v>2.6992685986153164</v>
      </c>
    </row>
    <row r="24" spans="1:5" ht="15.75">
      <c r="A24" s="1">
        <v>2.7</v>
      </c>
      <c r="B24" s="1">
        <v>1.0439</v>
      </c>
      <c r="C24" s="1">
        <f t="shared" si="3"/>
        <v>1.0154196608305177</v>
      </c>
      <c r="D24" s="14">
        <f t="shared" si="2"/>
        <v>1.0006934287168767</v>
      </c>
      <c r="E24" s="1">
        <f t="shared" si="4"/>
        <v>2.6992685986153164</v>
      </c>
    </row>
    <row r="25" spans="1:5" ht="15.75">
      <c r="A25" s="1">
        <v>3.27</v>
      </c>
      <c r="B25" s="1">
        <v>1.1276</v>
      </c>
      <c r="C25" s="1">
        <f t="shared" si="3"/>
        <v>1.0969526006985626</v>
      </c>
      <c r="D25" s="14">
        <f t="shared" si="2"/>
        <v>1.0010541583232244</v>
      </c>
      <c r="E25" s="1">
        <f t="shared" si="4"/>
        <v>3.2686683611164336</v>
      </c>
    </row>
    <row r="26" spans="1:7" ht="15.75">
      <c r="A26" s="1">
        <v>3.27</v>
      </c>
      <c r="B26" s="1">
        <v>1.1276</v>
      </c>
      <c r="C26" s="1">
        <f t="shared" si="3"/>
        <v>1.0969526006985626</v>
      </c>
      <c r="D26" s="14">
        <f t="shared" si="2"/>
        <v>1.0010541583232244</v>
      </c>
      <c r="E26" s="1">
        <f t="shared" si="4"/>
        <v>3.2686683611164336</v>
      </c>
      <c r="G26" s="13" t="s">
        <v>17</v>
      </c>
    </row>
    <row r="27" spans="1:5" ht="15.75">
      <c r="A27" s="1">
        <v>3.27</v>
      </c>
      <c r="B27" s="1">
        <v>1.1276</v>
      </c>
      <c r="C27" s="1">
        <f t="shared" si="3"/>
        <v>1.0969526006985626</v>
      </c>
      <c r="D27" s="14">
        <f t="shared" si="2"/>
        <v>1.0010541583232244</v>
      </c>
      <c r="E27" s="1">
        <f t="shared" si="4"/>
        <v>3.2686683611164336</v>
      </c>
    </row>
    <row r="28" spans="1:9" ht="15.75">
      <c r="A28" s="1">
        <v>4.2</v>
      </c>
      <c r="B28" s="1">
        <v>0.9632</v>
      </c>
      <c r="C28" s="1">
        <f t="shared" si="3"/>
        <v>0.9371832413649305</v>
      </c>
      <c r="D28" s="14">
        <f t="shared" si="2"/>
        <v>1.0016423762441062</v>
      </c>
      <c r="E28" s="1">
        <f t="shared" si="4"/>
        <v>4.197143455677882</v>
      </c>
      <c r="G28" s="2" t="s">
        <v>18</v>
      </c>
      <c r="I28" s="1">
        <v>4943</v>
      </c>
    </row>
    <row r="29" spans="1:9" ht="15.75">
      <c r="A29" s="1">
        <v>5.6</v>
      </c>
      <c r="B29" s="1">
        <v>0.9998</v>
      </c>
      <c r="C29" s="1">
        <f t="shared" si="3"/>
        <v>0.9730483490976047</v>
      </c>
      <c r="D29" s="14">
        <f t="shared" si="2"/>
        <v>1.0025270681303724</v>
      </c>
      <c r="E29" s="1">
        <f t="shared" si="4"/>
        <v>5.5936144782617205</v>
      </c>
      <c r="G29" s="2" t="s">
        <v>19</v>
      </c>
      <c r="I29" s="1">
        <v>1.8</v>
      </c>
    </row>
    <row r="30" spans="1:9" ht="15.75">
      <c r="A30" s="1">
        <v>7.2</v>
      </c>
      <c r="B30" s="1">
        <v>1.0374</v>
      </c>
      <c r="C30" s="1">
        <f t="shared" si="3"/>
        <v>1.009943134293686</v>
      </c>
      <c r="D30" s="14">
        <f t="shared" si="2"/>
        <v>1.003536970553082</v>
      </c>
      <c r="E30" s="1">
        <f t="shared" si="4"/>
        <v>7.187975271086511</v>
      </c>
      <c r="G30" s="2" t="s">
        <v>20</v>
      </c>
      <c r="I30" s="1">
        <f>B3</f>
        <v>2.35</v>
      </c>
    </row>
    <row r="31" spans="1:9" ht="15.75">
      <c r="A31" s="1">
        <v>8.7</v>
      </c>
      <c r="B31" s="1">
        <v>0.9688</v>
      </c>
      <c r="C31" s="1">
        <f t="shared" si="3"/>
        <v>0.9434221651610823</v>
      </c>
      <c r="D31" s="14">
        <f t="shared" si="2"/>
        <v>1.0044826161212084</v>
      </c>
      <c r="E31" s="1">
        <f t="shared" si="4"/>
        <v>8.68128135316907</v>
      </c>
      <c r="G31" s="2" t="s">
        <v>21</v>
      </c>
      <c r="I31" s="1">
        <f>F9/1000</f>
        <v>0.07193936982430517</v>
      </c>
    </row>
    <row r="32" spans="1:9" ht="15.75">
      <c r="A32" s="1">
        <v>9.45</v>
      </c>
      <c r="B32" s="1">
        <v>0.9988</v>
      </c>
      <c r="C32" s="1">
        <f t="shared" si="3"/>
        <v>0.9727720869765489</v>
      </c>
      <c r="D32" s="14">
        <f aca="true" t="shared" si="5" ref="D32:D47">$G$18^(1-$G$20*EXP(-A32/$G$22))*0.6^($G$20*EXP(-A32/$G$22))</f>
        <v>1.004955025747653</v>
      </c>
      <c r="E32" s="1">
        <f t="shared" si="4"/>
        <v>9.427583407275446</v>
      </c>
      <c r="G32" s="2" t="s">
        <v>22</v>
      </c>
      <c r="I32" s="1">
        <v>15</v>
      </c>
    </row>
    <row r="33" spans="1:9" ht="15.75">
      <c r="A33" s="1">
        <v>422</v>
      </c>
      <c r="B33" s="1">
        <v>1.1105</v>
      </c>
      <c r="C33" s="1">
        <f aca="true" t="shared" si="6" ref="C33:C48">B33*(1+($I$28+$I$29*A33)/(1282900)+($I$30+A33*$I$31-$I$32)/400)</f>
        <v>1.1645992518353925</v>
      </c>
      <c r="D33" s="14">
        <f t="shared" si="5"/>
        <v>1.2227992483244097</v>
      </c>
      <c r="E33" s="1">
        <f t="shared" si="4"/>
        <v>346.8092104939075</v>
      </c>
      <c r="I33" s="1"/>
    </row>
    <row r="34" spans="1:9" ht="15.75">
      <c r="A34" s="1">
        <v>423.5</v>
      </c>
      <c r="B34" s="1">
        <v>1.2409</v>
      </c>
      <c r="C34" s="1">
        <f t="shared" si="6"/>
        <v>1.3016892064225298</v>
      </c>
      <c r="D34" s="14">
        <f t="shared" si="5"/>
        <v>1.2234425974668126</v>
      </c>
      <c r="E34" s="1">
        <f aca="true" t="shared" si="7" ref="E34:E49">E33+(A34-A33)/D34</f>
        <v>348.03525902540855</v>
      </c>
      <c r="I34" s="1"/>
    </row>
    <row r="35" spans="1:9" ht="15.75">
      <c r="A35" s="1">
        <v>425</v>
      </c>
      <c r="B35" s="1">
        <v>1.0358</v>
      </c>
      <c r="C35" s="1">
        <f t="shared" si="6"/>
        <v>1.0868233785305115</v>
      </c>
      <c r="D35" s="14">
        <f t="shared" si="5"/>
        <v>1.2240849300817525</v>
      </c>
      <c r="E35" s="1">
        <f t="shared" si="7"/>
        <v>349.26066419390435</v>
      </c>
      <c r="I35" s="1"/>
    </row>
    <row r="36" spans="1:9" ht="15.75">
      <c r="A36" s="1">
        <v>426.3</v>
      </c>
      <c r="B36" s="1">
        <v>1.224</v>
      </c>
      <c r="C36" s="1">
        <f t="shared" si="6"/>
        <v>1.2845824943865145</v>
      </c>
      <c r="D36" s="14">
        <f t="shared" si="5"/>
        <v>1.2246407967835342</v>
      </c>
      <c r="E36" s="1">
        <f t="shared" si="7"/>
        <v>350.3221999547694</v>
      </c>
      <c r="I36" s="1"/>
    </row>
    <row r="37" spans="1:9" ht="15.75">
      <c r="A37" s="1">
        <v>428</v>
      </c>
      <c r="B37" s="1">
        <v>1.4103</v>
      </c>
      <c r="C37" s="1">
        <f t="shared" si="6"/>
        <v>1.4805380586732784</v>
      </c>
      <c r="D37" s="14">
        <f t="shared" si="5"/>
        <v>1.2253665493195836</v>
      </c>
      <c r="E37" s="1">
        <f t="shared" si="7"/>
        <v>351.70953993148413</v>
      </c>
      <c r="I37" s="1"/>
    </row>
    <row r="38" spans="1:9" ht="15.75">
      <c r="A38" s="1">
        <v>428.57</v>
      </c>
      <c r="B38" s="1">
        <v>1.3895</v>
      </c>
      <c r="C38" s="1">
        <f t="shared" si="6"/>
        <v>1.4588456970832229</v>
      </c>
      <c r="D38" s="14">
        <f t="shared" si="5"/>
        <v>1.2256095983008266</v>
      </c>
      <c r="E38" s="1">
        <f t="shared" si="7"/>
        <v>352.17461461822796</v>
      </c>
      <c r="I38" s="1"/>
    </row>
    <row r="39" spans="1:9" ht="15.75">
      <c r="A39" s="1">
        <v>431.7</v>
      </c>
      <c r="B39" s="1">
        <v>1.0756</v>
      </c>
      <c r="C39" s="1">
        <f t="shared" si="6"/>
        <v>1.1298901140847142</v>
      </c>
      <c r="D39" s="14">
        <f t="shared" si="5"/>
        <v>1.2269416287500552</v>
      </c>
      <c r="E39" s="1">
        <f t="shared" si="7"/>
        <v>354.7256732233457</v>
      </c>
      <c r="I39" s="1"/>
    </row>
    <row r="40" spans="1:9" ht="15.75">
      <c r="A40" s="1">
        <v>433.2</v>
      </c>
      <c r="B40" s="1">
        <v>1.036</v>
      </c>
      <c r="C40" s="1">
        <f t="shared" si="6"/>
        <v>1.0885729982120183</v>
      </c>
      <c r="D40" s="14">
        <f t="shared" si="5"/>
        <v>1.227578420263844</v>
      </c>
      <c r="E40" s="1">
        <f t="shared" si="7"/>
        <v>355.94759108638345</v>
      </c>
      <c r="I40" s="1"/>
    </row>
    <row r="41" spans="1:9" ht="15.75">
      <c r="A41" s="1">
        <v>434.7</v>
      </c>
      <c r="B41" s="1">
        <v>1.1586</v>
      </c>
      <c r="C41" s="1">
        <f t="shared" si="6"/>
        <v>1.2177094716157804</v>
      </c>
      <c r="D41" s="14">
        <f t="shared" si="5"/>
        <v>1.2282142010913035</v>
      </c>
      <c r="E41" s="1">
        <f t="shared" si="7"/>
        <v>357.1688764278713</v>
      </c>
      <c r="I41" s="1"/>
    </row>
    <row r="42" spans="1:9" ht="15.75">
      <c r="A42" s="1">
        <v>436.2</v>
      </c>
      <c r="B42" s="1">
        <v>1.0984</v>
      </c>
      <c r="C42" s="1">
        <f t="shared" si="6"/>
        <v>1.1547368171064059</v>
      </c>
      <c r="D42" s="14">
        <f t="shared" si="5"/>
        <v>1.2288489721441218</v>
      </c>
      <c r="E42" s="1">
        <f t="shared" si="7"/>
        <v>358.3895309053558</v>
      </c>
      <c r="I42" s="1"/>
    </row>
    <row r="43" spans="1:9" ht="15.75">
      <c r="A43" s="1">
        <v>437.4</v>
      </c>
      <c r="B43" s="1">
        <v>1.1324</v>
      </c>
      <c r="C43" s="1">
        <f t="shared" si="6"/>
        <v>1.1907269724586742</v>
      </c>
      <c r="D43" s="14">
        <f t="shared" si="5"/>
        <v>1.229356062562698</v>
      </c>
      <c r="E43" s="1">
        <f t="shared" si="7"/>
        <v>359.3656516864243</v>
      </c>
      <c r="I43" s="1"/>
    </row>
    <row r="44" spans="1:9" ht="15.75">
      <c r="A44" s="1">
        <v>438.9</v>
      </c>
      <c r="B44" s="1">
        <v>1.3196</v>
      </c>
      <c r="C44" s="1">
        <f t="shared" si="6"/>
        <v>1.3879279257423163</v>
      </c>
      <c r="D44" s="14">
        <f t="shared" si="5"/>
        <v>1.2299890183256503</v>
      </c>
      <c r="E44" s="1">
        <f t="shared" si="7"/>
        <v>360.5851747696807</v>
      </c>
      <c r="I44" s="1"/>
    </row>
    <row r="45" spans="1:9" ht="15.75">
      <c r="A45" s="1">
        <v>441.3</v>
      </c>
      <c r="B45" s="1">
        <v>0.9858</v>
      </c>
      <c r="C45" s="1">
        <f t="shared" si="6"/>
        <v>1.037272831689405</v>
      </c>
      <c r="D45" s="14">
        <f t="shared" si="5"/>
        <v>1.2309996529317373</v>
      </c>
      <c r="E45" s="1">
        <f t="shared" si="7"/>
        <v>362.53480976290285</v>
      </c>
      <c r="I45" s="1"/>
    </row>
    <row r="46" spans="1:9" ht="15.75">
      <c r="A46" s="1">
        <v>442.8</v>
      </c>
      <c r="B46" s="1">
        <v>1.1646</v>
      </c>
      <c r="C46" s="1">
        <f t="shared" si="6"/>
        <v>1.2257253721874513</v>
      </c>
      <c r="D46" s="14">
        <f t="shared" si="5"/>
        <v>1.231629991862584</v>
      </c>
      <c r="E46" s="1">
        <f t="shared" si="7"/>
        <v>363.75270800337324</v>
      </c>
      <c r="I46" s="1"/>
    </row>
    <row r="47" spans="1:9" ht="15.75">
      <c r="A47" s="1">
        <v>444.3</v>
      </c>
      <c r="B47" s="1">
        <v>1.2143</v>
      </c>
      <c r="C47" s="1">
        <f t="shared" si="6"/>
        <v>1.2783640744603195</v>
      </c>
      <c r="D47" s="14">
        <f t="shared" si="5"/>
        <v>1.232259325979639</v>
      </c>
      <c r="E47" s="1">
        <f t="shared" si="7"/>
        <v>364.9699842441576</v>
      </c>
      <c r="I47" s="1"/>
    </row>
    <row r="48" spans="1:9" ht="15.75">
      <c r="A48" s="1">
        <v>445.8</v>
      </c>
      <c r="B48" s="1">
        <v>1.2195</v>
      </c>
      <c r="C48" s="1">
        <f t="shared" si="6"/>
        <v>1.2841699705090182</v>
      </c>
      <c r="D48" s="14">
        <f aca="true" t="shared" si="8" ref="D48:D63">$G$18^(1-$G$20*EXP(-A48/$G$22))*0.6^($G$20*EXP(-A48/$G$22))</f>
        <v>1.232887656208439</v>
      </c>
      <c r="E48" s="1">
        <f t="shared" si="7"/>
        <v>366.1866401109322</v>
      </c>
      <c r="I48" s="1"/>
    </row>
    <row r="49" spans="1:9" ht="15.75">
      <c r="A49" s="1">
        <v>446.9</v>
      </c>
      <c r="B49" s="1">
        <v>1.1912</v>
      </c>
      <c r="C49" s="1">
        <f aca="true" t="shared" si="9" ref="C49:C64">B49*(1+($I$28+$I$29*A49)/(1282900)+($I$30+A49*$I$31-$I$32)/400)</f>
        <v>1.2546067216258043</v>
      </c>
      <c r="D49" s="14">
        <f t="shared" si="8"/>
        <v>1.2333477942198807</v>
      </c>
      <c r="E49" s="1">
        <f t="shared" si="7"/>
        <v>367.0785215454758</v>
      </c>
      <c r="I49" s="1"/>
    </row>
    <row r="50" spans="1:9" ht="15.75">
      <c r="A50" s="1">
        <v>447.9</v>
      </c>
      <c r="B50" s="1">
        <v>1.162</v>
      </c>
      <c r="C50" s="1">
        <f t="shared" si="9"/>
        <v>1.2240630408071966</v>
      </c>
      <c r="D50" s="14">
        <f t="shared" si="8"/>
        <v>1.233765633763113</v>
      </c>
      <c r="E50" s="1">
        <f aca="true" t="shared" si="10" ref="E50:E65">E49+(A50-A49)/D50</f>
        <v>367.88904825543926</v>
      </c>
      <c r="I50" s="1"/>
    </row>
    <row r="51" spans="1:9" ht="15.75">
      <c r="A51" s="1">
        <v>451</v>
      </c>
      <c r="B51" s="1">
        <v>1.0594</v>
      </c>
      <c r="C51" s="1">
        <f t="shared" si="9"/>
        <v>1.1165783752795575</v>
      </c>
      <c r="D51" s="14">
        <f t="shared" si="8"/>
        <v>1.235058108447621</v>
      </c>
      <c r="E51" s="1">
        <f t="shared" si="10"/>
        <v>370.3990516138209</v>
      </c>
      <c r="I51" s="1"/>
    </row>
    <row r="52" spans="1:9" ht="15.75">
      <c r="A52" s="1">
        <v>452.2</v>
      </c>
      <c r="B52" s="1">
        <v>1.1903</v>
      </c>
      <c r="C52" s="1">
        <f t="shared" si="9"/>
        <v>1.2548022566447512</v>
      </c>
      <c r="D52" s="14">
        <f t="shared" si="8"/>
        <v>1.2355572744204597</v>
      </c>
      <c r="E52" s="1">
        <f t="shared" si="10"/>
        <v>371.3702732842715</v>
      </c>
      <c r="I52" s="1"/>
    </row>
    <row r="53" spans="1:9" ht="15.75">
      <c r="A53" s="1">
        <v>454</v>
      </c>
      <c r="B53" s="1">
        <v>1.1588</v>
      </c>
      <c r="C53" s="1">
        <f t="shared" si="9"/>
        <v>1.2219733359203926</v>
      </c>
      <c r="D53" s="14">
        <f t="shared" si="8"/>
        <v>1.2363048247544155</v>
      </c>
      <c r="E53" s="1">
        <f t="shared" si="10"/>
        <v>372.8262248942295</v>
      </c>
      <c r="I53" s="1"/>
    </row>
    <row r="54" spans="1:9" ht="15.75">
      <c r="A54" s="1">
        <v>455.5</v>
      </c>
      <c r="B54" s="1">
        <v>1.1971</v>
      </c>
      <c r="C54" s="1">
        <f t="shared" si="9"/>
        <v>1.2626867694177046</v>
      </c>
      <c r="D54" s="14">
        <f t="shared" si="8"/>
        <v>1.2369266856588155</v>
      </c>
      <c r="E54" s="1">
        <f t="shared" si="10"/>
        <v>374.03890792337853</v>
      </c>
      <c r="I54" s="1"/>
    </row>
    <row r="55" spans="1:9" ht="15.75">
      <c r="A55" s="1">
        <v>457</v>
      </c>
      <c r="B55" s="1">
        <v>1.092</v>
      </c>
      <c r="C55" s="1">
        <f t="shared" si="9"/>
        <v>1.1521254357725172</v>
      </c>
      <c r="D55" s="14">
        <f t="shared" si="8"/>
        <v>1.2375475496510235</v>
      </c>
      <c r="E55" s="1">
        <f t="shared" si="10"/>
        <v>375.25098256279176</v>
      </c>
      <c r="I55" s="1"/>
    </row>
    <row r="56" spans="1:9" ht="15.75">
      <c r="A56" s="1">
        <v>458.5</v>
      </c>
      <c r="B56" s="1">
        <v>1.162</v>
      </c>
      <c r="C56" s="1">
        <f t="shared" si="9"/>
        <v>1.226295551730373</v>
      </c>
      <c r="D56" s="14">
        <f t="shared" si="8"/>
        <v>1.2381674176738795</v>
      </c>
      <c r="E56" s="1">
        <f t="shared" si="10"/>
        <v>376.4624503970997</v>
      </c>
      <c r="I56" s="1"/>
    </row>
    <row r="57" spans="1:9" ht="15.75">
      <c r="A57" s="1">
        <v>460.6</v>
      </c>
      <c r="B57" s="1">
        <v>1.3762</v>
      </c>
      <c r="C57" s="1">
        <f t="shared" si="9"/>
        <v>1.4528714437620889</v>
      </c>
      <c r="D57" s="14">
        <f t="shared" si="8"/>
        <v>1.2390335614766532</v>
      </c>
      <c r="E57" s="1">
        <f t="shared" si="10"/>
        <v>378.1573197414759</v>
      </c>
      <c r="I57" s="1"/>
    </row>
    <row r="58" spans="1:9" ht="15.75">
      <c r="A58" s="1">
        <v>462.1</v>
      </c>
      <c r="B58" s="1">
        <v>1.1166</v>
      </c>
      <c r="C58" s="1">
        <f t="shared" si="9"/>
        <v>1.1791120755177456</v>
      </c>
      <c r="D58" s="14">
        <f t="shared" si="8"/>
        <v>1.2396510430315966</v>
      </c>
      <c r="E58" s="1">
        <f t="shared" si="10"/>
        <v>379.36733768034014</v>
      </c>
      <c r="I58" s="1"/>
    </row>
    <row r="59" spans="1:9" ht="15.75">
      <c r="A59" s="1">
        <v>463.6</v>
      </c>
      <c r="B59" s="1">
        <v>1.1135</v>
      </c>
      <c r="C59" s="1">
        <f t="shared" si="9"/>
        <v>1.1761412594814444</v>
      </c>
      <c r="D59" s="14">
        <f t="shared" si="8"/>
        <v>1.2402675318374738</v>
      </c>
      <c r="E59" s="1">
        <f t="shared" si="10"/>
        <v>380.576754166296</v>
      </c>
      <c r="I59" s="1"/>
    </row>
    <row r="60" spans="1:9" ht="15.75">
      <c r="A60" s="1">
        <v>464.2</v>
      </c>
      <c r="B60" s="1">
        <v>1.104</v>
      </c>
      <c r="C60" s="1">
        <f t="shared" si="9"/>
        <v>1.166226886736181</v>
      </c>
      <c r="D60" s="14">
        <f t="shared" si="8"/>
        <v>1.240513849603132</v>
      </c>
      <c r="E60" s="1">
        <f t="shared" si="10"/>
        <v>381.06042470346244</v>
      </c>
      <c r="I60" s="1"/>
    </row>
    <row r="61" spans="1:9" ht="15.75">
      <c r="A61" s="1">
        <v>470.2</v>
      </c>
      <c r="B61" s="1">
        <v>1.3054</v>
      </c>
      <c r="C61" s="1">
        <f t="shared" si="9"/>
        <v>1.3803984185859797</v>
      </c>
      <c r="D61" s="14">
        <f t="shared" si="8"/>
        <v>1.2429683128770859</v>
      </c>
      <c r="E61" s="1">
        <f t="shared" si="10"/>
        <v>385.88757913518873</v>
      </c>
      <c r="I61" s="1"/>
    </row>
    <row r="62" spans="1:9" ht="15.75">
      <c r="A62" s="1">
        <v>471.7</v>
      </c>
      <c r="B62" s="1">
        <v>1.0513</v>
      </c>
      <c r="C62" s="1">
        <f t="shared" si="9"/>
        <v>1.1119855774644047</v>
      </c>
      <c r="D62" s="14">
        <f t="shared" si="8"/>
        <v>1.2435794573257517</v>
      </c>
      <c r="E62" s="1">
        <f t="shared" si="10"/>
        <v>387.0937746791596</v>
      </c>
      <c r="I62" s="1"/>
    </row>
    <row r="63" spans="1:9" ht="15.75">
      <c r="A63" s="1">
        <v>473.2</v>
      </c>
      <c r="B63" s="1">
        <v>1.1045</v>
      </c>
      <c r="C63" s="1">
        <f t="shared" si="9"/>
        <v>1.1685567996962802</v>
      </c>
      <c r="D63" s="14">
        <f t="shared" si="8"/>
        <v>1.2441896151466545</v>
      </c>
      <c r="E63" s="1">
        <f t="shared" si="10"/>
        <v>388.29937869782293</v>
      </c>
      <c r="I63" s="1"/>
    </row>
    <row r="64" spans="1:9" ht="15.75">
      <c r="A64" s="1">
        <v>474.7</v>
      </c>
      <c r="B64" s="1">
        <v>1.1356</v>
      </c>
      <c r="C64" s="1">
        <f t="shared" si="9"/>
        <v>1.2017692252238938</v>
      </c>
      <c r="D64" s="14">
        <f aca="true" t="shared" si="11" ref="D64:D79">$G$18^(1-$G$20*EXP(-A64/$G$22))*0.6^($G$20*EXP(-A64/$G$22))</f>
        <v>1.2447987873030741</v>
      </c>
      <c r="E64" s="1">
        <f t="shared" si="10"/>
        <v>389.5043927252304</v>
      </c>
      <c r="I64" s="1"/>
    </row>
    <row r="65" spans="1:9" ht="15.75">
      <c r="A65" s="1">
        <v>476.2</v>
      </c>
      <c r="B65" s="1">
        <v>1.0162</v>
      </c>
      <c r="C65" s="1">
        <f aca="true" t="shared" si="12" ref="C65:C80">B65*(1+($I$28+$I$29*A65)/(1282900)+($I$30+A65*$I$31-$I$32)/400)</f>
        <v>1.0756882988022791</v>
      </c>
      <c r="D65" s="14">
        <f t="shared" si="11"/>
        <v>1.2454069747600915</v>
      </c>
      <c r="E65" s="1">
        <f t="shared" si="10"/>
        <v>390.70881829084834</v>
      </c>
      <c r="I65" s="1"/>
    </row>
    <row r="66" spans="1:9" ht="15.75">
      <c r="A66" s="1">
        <v>477.4</v>
      </c>
      <c r="B66" s="1">
        <v>1.0232</v>
      </c>
      <c r="C66" s="1">
        <f t="shared" si="12"/>
        <v>1.0833206262998996</v>
      </c>
      <c r="D66" s="14">
        <f t="shared" si="11"/>
        <v>1.2458928163918117</v>
      </c>
      <c r="E66" s="1">
        <f aca="true" t="shared" si="13" ref="E66:E81">E65+(A66-A65)/D66</f>
        <v>391.6719830063134</v>
      </c>
      <c r="I66" s="1"/>
    </row>
    <row r="67" spans="1:9" ht="15.75">
      <c r="A67" s="1">
        <v>478.1</v>
      </c>
      <c r="B67" s="1">
        <v>1.1</v>
      </c>
      <c r="C67" s="1">
        <f t="shared" si="12"/>
        <v>1.1647727623713051</v>
      </c>
      <c r="D67" s="14">
        <f t="shared" si="11"/>
        <v>1.2461759334598381</v>
      </c>
      <c r="E67" s="1">
        <f t="shared" si="13"/>
        <v>392.2337014452633</v>
      </c>
      <c r="I67" s="1"/>
    </row>
    <row r="68" spans="1:9" ht="15.75">
      <c r="A68" s="1">
        <v>478.3</v>
      </c>
      <c r="B68" s="1">
        <v>1.3333</v>
      </c>
      <c r="C68" s="1">
        <f t="shared" si="12"/>
        <v>1.4118588089508153</v>
      </c>
      <c r="D68" s="14">
        <f t="shared" si="11"/>
        <v>1.2462567847461754</v>
      </c>
      <c r="E68" s="1">
        <f t="shared" si="13"/>
        <v>392.39418201591934</v>
      </c>
      <c r="I68" s="1"/>
    </row>
    <row r="69" spans="1:9" ht="15.75">
      <c r="A69" s="1">
        <v>479.9</v>
      </c>
      <c r="B69" s="1">
        <v>1.12</v>
      </c>
      <c r="C69" s="1">
        <f t="shared" si="12"/>
        <v>1.1863158519752612</v>
      </c>
      <c r="D69" s="14">
        <f t="shared" si="11"/>
        <v>1.2469029665094522</v>
      </c>
      <c r="E69" s="1">
        <f t="shared" si="13"/>
        <v>393.677361255182</v>
      </c>
      <c r="I69" s="1"/>
    </row>
    <row r="70" spans="1:9" ht="15.75">
      <c r="A70" s="1">
        <v>481.1</v>
      </c>
      <c r="B70" s="1">
        <v>1.08</v>
      </c>
      <c r="C70" s="1">
        <f t="shared" si="12"/>
        <v>1.1441823306288936</v>
      </c>
      <c r="D70" s="14">
        <f t="shared" si="11"/>
        <v>1.247386870033483</v>
      </c>
      <c r="E70" s="1">
        <f t="shared" si="13"/>
        <v>394.63937234318377</v>
      </c>
      <c r="I70" s="1"/>
    </row>
    <row r="71" spans="1:9" ht="15.75">
      <c r="A71" s="1">
        <v>481.4</v>
      </c>
      <c r="B71" s="1">
        <v>1.12</v>
      </c>
      <c r="C71" s="1">
        <f t="shared" si="12"/>
        <v>1.1866203544880838</v>
      </c>
      <c r="D71" s="14">
        <f t="shared" si="11"/>
        <v>1.2475077478388321</v>
      </c>
      <c r="E71" s="1">
        <f t="shared" si="13"/>
        <v>394.8798518115636</v>
      </c>
      <c r="I71" s="1"/>
    </row>
    <row r="72" spans="1:9" ht="15.75">
      <c r="A72" s="1">
        <v>482.5</v>
      </c>
      <c r="B72" s="1">
        <v>1.11</v>
      </c>
      <c r="C72" s="1">
        <f t="shared" si="12"/>
        <v>1.1762468379707234</v>
      </c>
      <c r="D72" s="14">
        <f t="shared" si="11"/>
        <v>1.2479506310142554</v>
      </c>
      <c r="E72" s="1">
        <f t="shared" si="13"/>
        <v>395.7612969366051</v>
      </c>
      <c r="I72" s="1"/>
    </row>
    <row r="73" spans="1:9" ht="15.75">
      <c r="A73" s="1">
        <v>484.4</v>
      </c>
      <c r="B73" s="1">
        <v>1.13</v>
      </c>
      <c r="C73" s="1">
        <f t="shared" si="12"/>
        <v>1.1978296216522437</v>
      </c>
      <c r="D73" s="14">
        <f t="shared" si="11"/>
        <v>1.2487143703709636</v>
      </c>
      <c r="E73" s="1">
        <f t="shared" si="13"/>
        <v>397.2828618717756</v>
      </c>
      <c r="I73" s="1"/>
    </row>
    <row r="74" spans="1:9" ht="15.75">
      <c r="A74" s="1">
        <v>485.9</v>
      </c>
      <c r="B74" s="1">
        <v>1.18</v>
      </c>
      <c r="C74" s="1">
        <f t="shared" si="12"/>
        <v>1.251151747492259</v>
      </c>
      <c r="D74" s="14">
        <f t="shared" si="11"/>
        <v>1.2493162135247564</v>
      </c>
      <c r="E74" s="1">
        <f t="shared" si="13"/>
        <v>398.4835186660775</v>
      </c>
      <c r="I74" s="1"/>
    </row>
    <row r="75" spans="1:9" ht="15.75">
      <c r="A75" s="1">
        <v>489.7</v>
      </c>
      <c r="B75" s="1">
        <v>1.16</v>
      </c>
      <c r="C75" s="1">
        <f t="shared" si="12"/>
        <v>1.2307447422635238</v>
      </c>
      <c r="D75" s="14">
        <f t="shared" si="11"/>
        <v>1.2508365105113248</v>
      </c>
      <c r="E75" s="1">
        <f t="shared" si="13"/>
        <v>401.5214856330368</v>
      </c>
      <c r="I75" s="1"/>
    </row>
    <row r="76" spans="1:9" ht="15.75">
      <c r="A76" s="1">
        <v>492.7</v>
      </c>
      <c r="B76" s="1">
        <v>1.16</v>
      </c>
      <c r="C76" s="1">
        <f t="shared" si="12"/>
        <v>1.231375497468656</v>
      </c>
      <c r="D76" s="14">
        <f t="shared" si="11"/>
        <v>1.2520323243989335</v>
      </c>
      <c r="E76" s="1">
        <f t="shared" si="13"/>
        <v>403.9175899040988</v>
      </c>
      <c r="I76" s="1"/>
    </row>
    <row r="77" spans="1:9" ht="15.75">
      <c r="A77" s="1">
        <v>493.2</v>
      </c>
      <c r="B77" s="1">
        <v>1.09</v>
      </c>
      <c r="C77" s="1">
        <f t="shared" si="12"/>
        <v>1.157167137445202</v>
      </c>
      <c r="D77" s="14">
        <f t="shared" si="11"/>
        <v>1.2522312481181685</v>
      </c>
      <c r="E77" s="1">
        <f t="shared" si="13"/>
        <v>404.31687717691796</v>
      </c>
      <c r="I77" s="1"/>
    </row>
    <row r="78" spans="1:9" ht="15.75">
      <c r="A78" s="1">
        <v>495.6</v>
      </c>
      <c r="B78" s="1">
        <v>1.04</v>
      </c>
      <c r="C78" s="1">
        <f t="shared" si="12"/>
        <v>1.1045384798278406</v>
      </c>
      <c r="D78" s="14">
        <f t="shared" si="11"/>
        <v>1.2531845782430284</v>
      </c>
      <c r="E78" s="1">
        <f t="shared" si="13"/>
        <v>406.2319980949912</v>
      </c>
      <c r="I78" s="1"/>
    </row>
    <row r="79" spans="1:5" ht="15.75">
      <c r="A79" s="1">
        <v>496.3</v>
      </c>
      <c r="B79" s="1">
        <v>1.2</v>
      </c>
      <c r="C79" s="1">
        <f t="shared" si="12"/>
        <v>1.2746197279808429</v>
      </c>
      <c r="D79" s="14">
        <f t="shared" si="11"/>
        <v>1.253462164409443</v>
      </c>
      <c r="E79" s="1">
        <f t="shared" si="13"/>
        <v>406.790451329461</v>
      </c>
    </row>
    <row r="80" spans="1:5" ht="15.75">
      <c r="A80" s="1">
        <v>499.3</v>
      </c>
      <c r="B80" s="1">
        <v>1.04</v>
      </c>
      <c r="C80" s="1">
        <f t="shared" si="12"/>
        <v>1.1052359355834007</v>
      </c>
      <c r="D80" s="14">
        <f aca="true" t="shared" si="14" ref="D80:D95">$G$18^(1-$G$20*EXP(-A80/$G$22))*0.6^($G$20*EXP(-A80/$G$22))</f>
        <v>1.2546494264825474</v>
      </c>
      <c r="E80" s="1">
        <f t="shared" si="13"/>
        <v>409.1815575115366</v>
      </c>
    </row>
    <row r="81" spans="1:5" ht="15.75">
      <c r="A81" s="1">
        <v>500.8</v>
      </c>
      <c r="B81" s="1">
        <v>1.1216</v>
      </c>
      <c r="C81" s="1">
        <f aca="true" t="shared" si="15" ref="C81:C96">B81*(1+($I$28+$I$29*A81)/(1282900)+($I$30+A81*$I$31-$I$32)/400)</f>
        <v>1.1922593849686642</v>
      </c>
      <c r="D81" s="14">
        <f t="shared" si="14"/>
        <v>1.255241604080889</v>
      </c>
      <c r="E81" s="1">
        <f t="shared" si="13"/>
        <v>410.3765465838581</v>
      </c>
    </row>
    <row r="82" spans="1:5" ht="15.75">
      <c r="A82" s="1">
        <v>501.9</v>
      </c>
      <c r="B82" s="1">
        <v>1.1304</v>
      </c>
      <c r="C82" s="1">
        <f t="shared" si="15"/>
        <v>1.2018391492262692</v>
      </c>
      <c r="D82" s="14">
        <f t="shared" si="14"/>
        <v>1.2556752526116886</v>
      </c>
      <c r="E82" s="1">
        <f aca="true" t="shared" si="16" ref="E82:E97">E81+(A82-A81)/D82</f>
        <v>411.252569263856</v>
      </c>
    </row>
    <row r="83" spans="1:5" ht="15.75">
      <c r="A83" s="1">
        <v>503.8</v>
      </c>
      <c r="B83" s="1">
        <v>1.2167</v>
      </c>
      <c r="C83" s="1">
        <f t="shared" si="15"/>
        <v>1.294012151073298</v>
      </c>
      <c r="D83" s="14">
        <f t="shared" si="14"/>
        <v>1.2564230573714799</v>
      </c>
      <c r="E83" s="1">
        <f t="shared" si="16"/>
        <v>412.7647987544346</v>
      </c>
    </row>
    <row r="84" spans="1:5" ht="15.75">
      <c r="A84" s="1">
        <v>504.73</v>
      </c>
      <c r="B84" s="1">
        <v>1.5221</v>
      </c>
      <c r="C84" s="1">
        <f t="shared" si="15"/>
        <v>1.6190745994939186</v>
      </c>
      <c r="D84" s="14">
        <f t="shared" si="14"/>
        <v>1.256788523225201</v>
      </c>
      <c r="E84" s="1">
        <f t="shared" si="16"/>
        <v>413.50478005026423</v>
      </c>
    </row>
    <row r="85" spans="1:5" ht="15.75">
      <c r="A85" s="1">
        <v>508.9</v>
      </c>
      <c r="B85" s="1">
        <v>1.1145</v>
      </c>
      <c r="C85" s="1">
        <f t="shared" si="15"/>
        <v>1.1863483327412625</v>
      </c>
      <c r="D85" s="14">
        <f t="shared" si="14"/>
        <v>1.2584226676632755</v>
      </c>
      <c r="E85" s="1">
        <f t="shared" si="16"/>
        <v>416.8184520836384</v>
      </c>
    </row>
    <row r="86" spans="1:5" ht="15.75">
      <c r="A86" s="1">
        <v>510.4</v>
      </c>
      <c r="B86" s="1">
        <v>1.0173</v>
      </c>
      <c r="C86" s="1">
        <f t="shared" si="15"/>
        <v>1.0831587331628725</v>
      </c>
      <c r="D86" s="14">
        <f t="shared" si="14"/>
        <v>1.2590086696468539</v>
      </c>
      <c r="E86" s="1">
        <f t="shared" si="16"/>
        <v>418.0098656427053</v>
      </c>
    </row>
    <row r="87" spans="1:5" ht="15.75">
      <c r="A87" s="1">
        <v>511</v>
      </c>
      <c r="B87" s="1">
        <v>1.0436</v>
      </c>
      <c r="C87" s="1">
        <f t="shared" si="15"/>
        <v>1.1112748547965112</v>
      </c>
      <c r="D87" s="14">
        <f t="shared" si="14"/>
        <v>1.2592428012379082</v>
      </c>
      <c r="E87" s="1">
        <f t="shared" si="16"/>
        <v>418.4863424583045</v>
      </c>
    </row>
    <row r="88" spans="1:5" ht="15.75">
      <c r="A88" s="1">
        <v>513</v>
      </c>
      <c r="B88" s="1">
        <v>1.1965</v>
      </c>
      <c r="C88" s="1">
        <f t="shared" si="15"/>
        <v>1.2745237729320222</v>
      </c>
      <c r="D88" s="14">
        <f t="shared" si="14"/>
        <v>1.2600221299386796</v>
      </c>
      <c r="E88" s="1">
        <f t="shared" si="16"/>
        <v>420.0736161676141</v>
      </c>
    </row>
    <row r="89" spans="1:5" ht="15.75">
      <c r="A89" s="1">
        <v>514.6</v>
      </c>
      <c r="B89" s="1">
        <v>1.3022</v>
      </c>
      <c r="C89" s="1">
        <f t="shared" si="15"/>
        <v>1.3874941117491235</v>
      </c>
      <c r="D89" s="14">
        <f t="shared" si="14"/>
        <v>1.260644364633631</v>
      </c>
      <c r="E89" s="1">
        <f t="shared" si="16"/>
        <v>421.34280837192387</v>
      </c>
    </row>
    <row r="90" spans="1:5" ht="15.75">
      <c r="A90" s="1">
        <v>518.6</v>
      </c>
      <c r="B90" s="1">
        <v>1.385</v>
      </c>
      <c r="C90" s="1">
        <f t="shared" si="15"/>
        <v>1.4767216457825194</v>
      </c>
      <c r="D90" s="14">
        <f t="shared" si="14"/>
        <v>1.2621951832570084</v>
      </c>
      <c r="E90" s="1">
        <f t="shared" si="16"/>
        <v>424.511890343603</v>
      </c>
    </row>
    <row r="91" spans="1:5" ht="15.75">
      <c r="A91" s="1">
        <v>520.1</v>
      </c>
      <c r="B91" s="1">
        <v>1.0764</v>
      </c>
      <c r="C91" s="1">
        <f t="shared" si="15"/>
        <v>1.1479772548168454</v>
      </c>
      <c r="D91" s="14">
        <f t="shared" si="14"/>
        <v>1.2627749870494027</v>
      </c>
      <c r="E91" s="1">
        <f t="shared" si="16"/>
        <v>425.699750425869</v>
      </c>
    </row>
    <row r="92" spans="1:5" ht="15.75">
      <c r="A92" s="1">
        <v>521.01</v>
      </c>
      <c r="B92" s="1">
        <v>1.7019</v>
      </c>
      <c r="C92" s="1">
        <f t="shared" si="15"/>
        <v>1.8153517703663347</v>
      </c>
      <c r="D92" s="14">
        <f t="shared" si="14"/>
        <v>1.2631262693346188</v>
      </c>
      <c r="E92" s="1">
        <f t="shared" si="16"/>
        <v>426.4201851298985</v>
      </c>
    </row>
    <row r="93" spans="1:5" ht="15.75">
      <c r="A93" s="1">
        <v>522.44</v>
      </c>
      <c r="B93" s="1">
        <v>1.4603</v>
      </c>
      <c r="C93" s="1">
        <f t="shared" si="15"/>
        <v>1.5580247665997984</v>
      </c>
      <c r="D93" s="14">
        <f t="shared" si="14"/>
        <v>1.263677574975071</v>
      </c>
      <c r="E93" s="1">
        <f t="shared" si="16"/>
        <v>427.55180290037947</v>
      </c>
    </row>
    <row r="94" spans="1:5" ht="15.75">
      <c r="A94" s="1">
        <v>524.28</v>
      </c>
      <c r="B94" s="1">
        <v>1.1734</v>
      </c>
      <c r="C94" s="1">
        <f t="shared" si="15"/>
        <v>1.2523164578762636</v>
      </c>
      <c r="D94" s="14">
        <f t="shared" si="14"/>
        <v>1.2643856729941694</v>
      </c>
      <c r="E94" s="1">
        <f t="shared" si="16"/>
        <v>429.0070550748546</v>
      </c>
    </row>
    <row r="95" spans="1:5" ht="15.75">
      <c r="A95" s="1">
        <v>525.5</v>
      </c>
      <c r="B95" s="1">
        <v>1.3187</v>
      </c>
      <c r="C95" s="1">
        <f t="shared" si="15"/>
        <v>1.4076801400848302</v>
      </c>
      <c r="D95" s="14">
        <f t="shared" si="14"/>
        <v>1.2648543829697398</v>
      </c>
      <c r="E95" s="1">
        <f t="shared" si="16"/>
        <v>429.97159298247965</v>
      </c>
    </row>
    <row r="96" spans="1:5" ht="15.75">
      <c r="A96" s="1">
        <v>528</v>
      </c>
      <c r="B96" s="1">
        <v>1.1742</v>
      </c>
      <c r="C96" s="1">
        <f t="shared" si="15"/>
        <v>1.2539619723784388</v>
      </c>
      <c r="D96" s="14">
        <f aca="true" t="shared" si="17" ref="D96:D111">$G$18^(1-$G$20*EXP(-A96/$G$22))*0.6^($G$20*EXP(-A96/$G$22))</f>
        <v>1.2658128893167035</v>
      </c>
      <c r="E96" s="1">
        <f t="shared" si="16"/>
        <v>431.94660842204394</v>
      </c>
    </row>
    <row r="97" spans="1:5" ht="15.75">
      <c r="A97" s="1">
        <v>529.5</v>
      </c>
      <c r="B97" s="1">
        <v>1.3691</v>
      </c>
      <c r="C97" s="1">
        <f aca="true" t="shared" si="18" ref="C97:C112">B97*(1+($I$28+$I$29*A97)/(1282900)+($I$30+A97*$I$31-$I$32)/400)</f>
        <v>1.4624735185524607</v>
      </c>
      <c r="D97" s="14">
        <f t="shared" si="17"/>
        <v>1.2663867270147218</v>
      </c>
      <c r="E97" s="1">
        <f t="shared" si="16"/>
        <v>433.13108072264674</v>
      </c>
    </row>
    <row r="98" spans="1:5" ht="15.75">
      <c r="A98" s="1">
        <v>531</v>
      </c>
      <c r="B98" s="1">
        <v>1.1294</v>
      </c>
      <c r="C98" s="1">
        <f t="shared" si="18"/>
        <v>1.2067328793941392</v>
      </c>
      <c r="D98" s="14">
        <f t="shared" si="17"/>
        <v>1.2669596163777446</v>
      </c>
      <c r="E98" s="1">
        <f aca="true" t="shared" si="19" ref="E98:E113">E97+(A98-A97)/D98</f>
        <v>434.3150174327121</v>
      </c>
    </row>
    <row r="99" spans="1:5" ht="15.75">
      <c r="A99" s="1">
        <v>532.15</v>
      </c>
      <c r="B99" s="1">
        <v>1.182</v>
      </c>
      <c r="C99" s="1">
        <f t="shared" si="18"/>
        <v>1.2631809098171405</v>
      </c>
      <c r="D99" s="14">
        <f t="shared" si="17"/>
        <v>1.2673981899609412</v>
      </c>
      <c r="E99" s="1">
        <f t="shared" si="19"/>
        <v>435.22238814628037</v>
      </c>
    </row>
    <row r="100" spans="1:5" ht="15.75">
      <c r="A100" s="1">
        <v>534</v>
      </c>
      <c r="B100" s="1">
        <v>1.0803</v>
      </c>
      <c r="C100" s="1">
        <f t="shared" si="18"/>
        <v>1.1548582959692175</v>
      </c>
      <c r="D100" s="14">
        <f t="shared" si="17"/>
        <v>1.2681025541891418</v>
      </c>
      <c r="E100" s="1">
        <f t="shared" si="19"/>
        <v>436.68126069084593</v>
      </c>
    </row>
    <row r="101" spans="1:5" ht="15.75">
      <c r="A101" s="1">
        <v>535.5</v>
      </c>
      <c r="B101" s="1">
        <v>1.1813</v>
      </c>
      <c r="C101" s="1">
        <f t="shared" si="18"/>
        <v>1.2631501096490751</v>
      </c>
      <c r="D101" s="14">
        <f t="shared" si="17"/>
        <v>1.2686726046858168</v>
      </c>
      <c r="E101" s="1">
        <f t="shared" si="19"/>
        <v>437.86359882478195</v>
      </c>
    </row>
    <row r="102" spans="1:5" ht="15.75">
      <c r="A102" s="1">
        <v>536.1</v>
      </c>
      <c r="B102" s="1">
        <v>1.5352</v>
      </c>
      <c r="C102" s="1">
        <f t="shared" si="18"/>
        <v>1.6417381457205535</v>
      </c>
      <c r="D102" s="14">
        <f t="shared" si="17"/>
        <v>1.2689003604402322</v>
      </c>
      <c r="E102" s="1">
        <f t="shared" si="19"/>
        <v>438.33644919089886</v>
      </c>
    </row>
    <row r="103" spans="1:5" ht="15.75">
      <c r="A103" s="1">
        <v>537.3</v>
      </c>
      <c r="B103" s="1">
        <v>1.2958</v>
      </c>
      <c r="C103" s="1">
        <f t="shared" si="18"/>
        <v>1.3860063628126997</v>
      </c>
      <c r="D103" s="14">
        <f t="shared" si="17"/>
        <v>1.269355418977489</v>
      </c>
      <c r="E103" s="1">
        <f t="shared" si="19"/>
        <v>439.2818108934286</v>
      </c>
    </row>
    <row r="104" spans="1:5" ht="15.75">
      <c r="A104" s="1">
        <v>538.8</v>
      </c>
      <c r="B104" s="1">
        <v>1.1389</v>
      </c>
      <c r="C104" s="1">
        <f t="shared" si="18"/>
        <v>1.2184935016250644</v>
      </c>
      <c r="D104" s="14">
        <f t="shared" si="17"/>
        <v>1.269923393505686</v>
      </c>
      <c r="E104" s="1">
        <f t="shared" si="19"/>
        <v>440.46298450411325</v>
      </c>
    </row>
    <row r="105" spans="1:5" ht="15.75">
      <c r="A105" s="1">
        <v>539.9</v>
      </c>
      <c r="B105" s="1">
        <v>1.1269</v>
      </c>
      <c r="C105" s="1">
        <f t="shared" si="18"/>
        <v>1.205879543624024</v>
      </c>
      <c r="D105" s="14">
        <f t="shared" si="17"/>
        <v>1.270339309422864</v>
      </c>
      <c r="E105" s="1">
        <f t="shared" si="19"/>
        <v>441.32889488871734</v>
      </c>
    </row>
    <row r="106" spans="1:5" ht="15.75">
      <c r="A106" s="1">
        <v>541.8</v>
      </c>
      <c r="B106" s="1">
        <v>1.5563</v>
      </c>
      <c r="C106" s="1">
        <f t="shared" si="18"/>
        <v>1.665910286357931</v>
      </c>
      <c r="D106" s="14">
        <f t="shared" si="17"/>
        <v>1.2710565176611415</v>
      </c>
      <c r="E106" s="1">
        <f t="shared" si="19"/>
        <v>442.8237143350596</v>
      </c>
    </row>
    <row r="107" spans="1:5" ht="15.75">
      <c r="A107" s="1">
        <v>542.4</v>
      </c>
      <c r="B107" s="1">
        <v>1.1209</v>
      </c>
      <c r="C107" s="1">
        <f t="shared" si="18"/>
        <v>1.19996694159674</v>
      </c>
      <c r="D107" s="14">
        <f t="shared" si="17"/>
        <v>1.2712826910685517</v>
      </c>
      <c r="E107" s="1">
        <f t="shared" si="19"/>
        <v>443.2956785993537</v>
      </c>
    </row>
    <row r="108" spans="1:5" ht="15.75">
      <c r="A108" s="1">
        <v>544.8</v>
      </c>
      <c r="B108" s="1">
        <v>1.1244</v>
      </c>
      <c r="C108" s="1">
        <f t="shared" si="18"/>
        <v>1.204202945435164</v>
      </c>
      <c r="D108" s="14">
        <f t="shared" si="17"/>
        <v>1.2721858821536338</v>
      </c>
      <c r="E108" s="1">
        <f t="shared" si="19"/>
        <v>445.1821953683789</v>
      </c>
    </row>
    <row r="109" spans="1:5" ht="15.75">
      <c r="A109" s="1">
        <v>546.6</v>
      </c>
      <c r="B109" s="1">
        <v>1.1828</v>
      </c>
      <c r="C109" s="1">
        <f t="shared" si="18"/>
        <v>1.267133707284528</v>
      </c>
      <c r="D109" s="14">
        <f t="shared" si="17"/>
        <v>1.272861699647228</v>
      </c>
      <c r="E109" s="1">
        <f t="shared" si="19"/>
        <v>446.596331719955</v>
      </c>
    </row>
    <row r="110" spans="1:5" ht="15.75">
      <c r="A110" s="1">
        <v>548.1</v>
      </c>
      <c r="B110" s="1">
        <v>1.0979</v>
      </c>
      <c r="C110" s="1">
        <f t="shared" si="18"/>
        <v>1.1764788264806625</v>
      </c>
      <c r="D110" s="14">
        <f t="shared" si="17"/>
        <v>1.273423850546162</v>
      </c>
      <c r="E110" s="1">
        <f t="shared" si="19"/>
        <v>447.77425845609764</v>
      </c>
    </row>
    <row r="111" spans="1:5" ht="15.75">
      <c r="A111" s="1">
        <v>549.6</v>
      </c>
      <c r="B111" s="1">
        <v>1.1428</v>
      </c>
      <c r="C111" s="1">
        <f t="shared" si="18"/>
        <v>1.2249031076370487</v>
      </c>
      <c r="D111" s="14">
        <f t="shared" si="17"/>
        <v>1.2739850658720058</v>
      </c>
      <c r="E111" s="1">
        <f t="shared" si="19"/>
        <v>448.95166629248644</v>
      </c>
    </row>
    <row r="112" spans="1:5" ht="15.75">
      <c r="A112" s="1">
        <v>551.1</v>
      </c>
      <c r="B112" s="1">
        <v>1.2244</v>
      </c>
      <c r="C112" s="1">
        <f t="shared" si="18"/>
        <v>1.3126984491421376</v>
      </c>
      <c r="D112" s="14">
        <f aca="true" t="shared" si="20" ref="D112:D127">$G$18^(1-$G$20*EXP(-A112/$G$22))*0.6^($G$20*EXP(-A112/$G$22))</f>
        <v>1.2745453466617198</v>
      </c>
      <c r="E112" s="1">
        <f t="shared" si="19"/>
        <v>450.12855654902285</v>
      </c>
    </row>
    <row r="113" spans="1:5" ht="15.75">
      <c r="A113" s="1">
        <v>552.6</v>
      </c>
      <c r="B113" s="1">
        <v>1.006</v>
      </c>
      <c r="C113" s="1">
        <f aca="true" t="shared" si="21" ref="C113:C128">B113*(1+($I$28+$I$29*A113)/(1282900)+($I$30+A113*$I$31-$I$32)/400)</f>
        <v>1.0788218912553302</v>
      </c>
      <c r="D113" s="14">
        <f t="shared" si="20"/>
        <v>1.2751046939533637</v>
      </c>
      <c r="E113" s="1">
        <f t="shared" si="19"/>
        <v>451.3049305417727</v>
      </c>
    </row>
    <row r="114" spans="1:5" ht="15.75">
      <c r="A114" s="1">
        <v>553.7</v>
      </c>
      <c r="B114" s="1">
        <v>1.1751</v>
      </c>
      <c r="C114" s="1">
        <f t="shared" si="21"/>
        <v>1.2603969161381772</v>
      </c>
      <c r="D114" s="14">
        <f t="shared" si="20"/>
        <v>1.2755142892790396</v>
      </c>
      <c r="E114" s="1">
        <f aca="true" t="shared" si="22" ref="E114:E129">E113+(A114-A113)/D114</f>
        <v>452.1673277796914</v>
      </c>
    </row>
    <row r="115" spans="1:5" ht="15.75">
      <c r="A115" s="1">
        <v>554.7</v>
      </c>
      <c r="B115" s="1">
        <v>1.2302</v>
      </c>
      <c r="C115" s="1">
        <f t="shared" si="21"/>
        <v>1.3197194322602726</v>
      </c>
      <c r="D115" s="14">
        <f t="shared" si="20"/>
        <v>1.2758862138636475</v>
      </c>
      <c r="E115" s="1">
        <f t="shared" si="22"/>
        <v>452.951096731134</v>
      </c>
    </row>
    <row r="116" spans="1:5" ht="15.75">
      <c r="A116" s="1">
        <v>556</v>
      </c>
      <c r="B116" s="1">
        <v>1.4584</v>
      </c>
      <c r="C116" s="1">
        <f t="shared" si="21"/>
        <v>1.564868772467126</v>
      </c>
      <c r="D116" s="14">
        <f t="shared" si="20"/>
        <v>1.2763690972704194</v>
      </c>
      <c r="E116" s="1">
        <f t="shared" si="22"/>
        <v>453.9696108919516</v>
      </c>
    </row>
    <row r="117" spans="1:5" ht="15.75">
      <c r="A117" s="1">
        <v>557.1</v>
      </c>
      <c r="B117" s="1">
        <v>1.3014</v>
      </c>
      <c r="C117" s="1">
        <f t="shared" si="21"/>
        <v>1.3966666413448539</v>
      </c>
      <c r="D117" s="14">
        <f t="shared" si="20"/>
        <v>1.2767771452367023</v>
      </c>
      <c r="E117" s="1">
        <f t="shared" si="22"/>
        <v>454.83115513567793</v>
      </c>
    </row>
    <row r="118" spans="1:5" ht="15.75">
      <c r="A118" s="1">
        <v>559</v>
      </c>
      <c r="B118" s="1">
        <v>1.1627</v>
      </c>
      <c r="C118" s="1">
        <f t="shared" si="21"/>
        <v>1.248213765955747</v>
      </c>
      <c r="D118" s="14">
        <f t="shared" si="20"/>
        <v>1.2774807784373658</v>
      </c>
      <c r="E118" s="1">
        <f t="shared" si="22"/>
        <v>456.31845735741786</v>
      </c>
    </row>
    <row r="119" spans="1:5" ht="15.75">
      <c r="A119" s="1">
        <v>560.5</v>
      </c>
      <c r="B119" s="1">
        <v>1.1453</v>
      </c>
      <c r="C119" s="1">
        <f t="shared" si="21"/>
        <v>1.229845419150301</v>
      </c>
      <c r="D119" s="14">
        <f t="shared" si="20"/>
        <v>1.2780352264790544</v>
      </c>
      <c r="E119" s="1">
        <f t="shared" si="22"/>
        <v>457.49213392667207</v>
      </c>
    </row>
    <row r="120" spans="1:5" ht="15.75">
      <c r="A120" s="1">
        <v>562</v>
      </c>
      <c r="B120" s="1">
        <v>1.4391</v>
      </c>
      <c r="C120" s="1">
        <f t="shared" si="21"/>
        <v>1.545724832887885</v>
      </c>
      <c r="D120" s="14">
        <f t="shared" si="20"/>
        <v>1.2785887475521025</v>
      </c>
      <c r="E120" s="1">
        <f t="shared" si="22"/>
        <v>458.6653023929766</v>
      </c>
    </row>
    <row r="121" spans="1:5" ht="15.75">
      <c r="A121" s="1">
        <v>563</v>
      </c>
      <c r="B121" s="1">
        <v>1.505</v>
      </c>
      <c r="C121" s="1">
        <f t="shared" si="21"/>
        <v>1.6167802350306837</v>
      </c>
      <c r="D121" s="14">
        <f t="shared" si="20"/>
        <v>1.278957247134566</v>
      </c>
      <c r="E121" s="1">
        <f t="shared" si="22"/>
        <v>459.44718935772113</v>
      </c>
    </row>
    <row r="122" spans="1:5" ht="15.75">
      <c r="A122" s="1">
        <v>563.6</v>
      </c>
      <c r="B122" s="1">
        <v>1.0691</v>
      </c>
      <c r="C122" s="1">
        <f t="shared" si="21"/>
        <v>1.1486210823760135</v>
      </c>
      <c r="D122" s="14">
        <f t="shared" si="20"/>
        <v>1.2791781494827863</v>
      </c>
      <c r="E122" s="1">
        <f t="shared" si="22"/>
        <v>459.91624052173813</v>
      </c>
    </row>
    <row r="123" spans="1:5" ht="15.75">
      <c r="A123" s="1">
        <v>565.3</v>
      </c>
      <c r="B123" s="1">
        <v>1.2977</v>
      </c>
      <c r="C123" s="1">
        <f t="shared" si="21"/>
        <v>1.3946245120550147</v>
      </c>
      <c r="D123" s="14">
        <f t="shared" si="20"/>
        <v>1.2798032361377687</v>
      </c>
      <c r="E123" s="1">
        <f t="shared" si="22"/>
        <v>461.24456971484926</v>
      </c>
    </row>
    <row r="124" spans="1:5" ht="15.75">
      <c r="A124" s="1">
        <v>566.5</v>
      </c>
      <c r="B124" s="1">
        <v>1.3422</v>
      </c>
      <c r="C124" s="1">
        <f t="shared" si="21"/>
        <v>1.4427401239276816</v>
      </c>
      <c r="D124" s="14">
        <f t="shared" si="20"/>
        <v>1.2802437594211595</v>
      </c>
      <c r="E124" s="1">
        <f t="shared" si="22"/>
        <v>462.1818912141102</v>
      </c>
    </row>
    <row r="125" spans="1:5" ht="15.75">
      <c r="A125" s="1">
        <v>568.3</v>
      </c>
      <c r="B125" s="1">
        <v>1.1439</v>
      </c>
      <c r="C125" s="1">
        <f t="shared" si="21"/>
        <v>1.2299592738870642</v>
      </c>
      <c r="D125" s="14">
        <f t="shared" si="20"/>
        <v>1.2809034371781274</v>
      </c>
      <c r="E125" s="1">
        <f t="shared" si="22"/>
        <v>463.5871493684371</v>
      </c>
    </row>
    <row r="126" spans="1:5" ht="15.75">
      <c r="A126" s="1">
        <v>569.8</v>
      </c>
      <c r="B126" s="1">
        <v>1.1044</v>
      </c>
      <c r="C126" s="1">
        <f t="shared" si="21"/>
        <v>1.1877878231483345</v>
      </c>
      <c r="D126" s="14">
        <f t="shared" si="20"/>
        <v>1.281452154892873</v>
      </c>
      <c r="E126" s="1">
        <f t="shared" si="22"/>
        <v>464.7576963875144</v>
      </c>
    </row>
    <row r="127" spans="1:5" ht="15.75">
      <c r="A127" s="1">
        <v>570.9</v>
      </c>
      <c r="B127" s="1">
        <v>1.2059</v>
      </c>
      <c r="C127" s="1">
        <f t="shared" si="21"/>
        <v>1.2971920182409509</v>
      </c>
      <c r="D127" s="14">
        <f t="shared" si="20"/>
        <v>1.2818539628147063</v>
      </c>
      <c r="E127" s="1">
        <f t="shared" si="22"/>
        <v>465.6158284617677</v>
      </c>
    </row>
    <row r="128" spans="1:5" ht="15.75">
      <c r="A128" s="1">
        <v>572.8</v>
      </c>
      <c r="B128" s="1">
        <v>1.1015</v>
      </c>
      <c r="C128" s="1">
        <f t="shared" si="21"/>
        <v>1.185267803950365</v>
      </c>
      <c r="D128" s="14">
        <f aca="true" t="shared" si="23" ref="D128:D142">$G$18^(1-$G$20*EXP(-A128/$G$22))*0.6^($G$20*EXP(-A128/$G$22))</f>
        <v>1.2825468299651603</v>
      </c>
      <c r="E128" s="1">
        <f t="shared" si="22"/>
        <v>467.09725584953145</v>
      </c>
    </row>
    <row r="129" spans="1:5" ht="15.75">
      <c r="A129" s="1">
        <v>573.33</v>
      </c>
      <c r="B129" s="1">
        <v>1.2331</v>
      </c>
      <c r="C129" s="1">
        <f aca="true" t="shared" si="24" ref="C129:C142">B129*(1+($I$28+$I$29*A129)/(1282900)+($I$30+A129*$I$31-$I$32)/400)</f>
        <v>1.3269942877399588</v>
      </c>
      <c r="D129" s="14">
        <f t="shared" si="23"/>
        <v>1.2827398405055306</v>
      </c>
      <c r="E129" s="1">
        <f t="shared" si="22"/>
        <v>467.51043394166214</v>
      </c>
    </row>
    <row r="130" spans="1:5" ht="15.75">
      <c r="A130" s="1">
        <v>574.5</v>
      </c>
      <c r="B130" s="1">
        <v>1.0043</v>
      </c>
      <c r="C130" s="1">
        <f t="shared" si="24"/>
        <v>1.0809853086031562</v>
      </c>
      <c r="D130" s="14">
        <f t="shared" si="23"/>
        <v>1.2831655146908627</v>
      </c>
      <c r="E130" s="1">
        <f aca="true" t="shared" si="25" ref="E130:E142">E129+(A130-A129)/D130</f>
        <v>468.422241488393</v>
      </c>
    </row>
    <row r="131" spans="1:5" ht="15.75">
      <c r="A131" s="1">
        <v>576</v>
      </c>
      <c r="B131" s="1">
        <v>1.1019</v>
      </c>
      <c r="C131" s="1">
        <f t="shared" si="24"/>
        <v>1.18633733076285</v>
      </c>
      <c r="D131" s="14">
        <f t="shared" si="23"/>
        <v>1.2837104346122168</v>
      </c>
      <c r="E131" s="1">
        <f t="shared" si="25"/>
        <v>469.5907293027443</v>
      </c>
    </row>
    <row r="132" spans="1:5" ht="15.75">
      <c r="A132" s="1">
        <v>577.5</v>
      </c>
      <c r="B132" s="1">
        <v>1.1251</v>
      </c>
      <c r="C132" s="1">
        <f t="shared" si="24"/>
        <v>1.2116210091895716</v>
      </c>
      <c r="D132" s="14">
        <f t="shared" si="23"/>
        <v>1.2842544384167782</v>
      </c>
      <c r="E132" s="1">
        <f t="shared" si="25"/>
        <v>470.7587221514583</v>
      </c>
    </row>
    <row r="133" spans="1:5" ht="15.75">
      <c r="A133" s="1">
        <v>578.4</v>
      </c>
      <c r="B133" s="1">
        <v>1.153</v>
      </c>
      <c r="C133" s="1">
        <f t="shared" si="24"/>
        <v>1.2418546241807837</v>
      </c>
      <c r="D133" s="14">
        <f t="shared" si="23"/>
        <v>1.2845804014024707</v>
      </c>
      <c r="E133" s="1">
        <f t="shared" si="25"/>
        <v>471.45934003338874</v>
      </c>
    </row>
    <row r="134" spans="1:5" ht="15.75">
      <c r="A134" s="1">
        <v>580.5</v>
      </c>
      <c r="B134" s="1">
        <v>1.1506</v>
      </c>
      <c r="C134" s="1">
        <f t="shared" si="24"/>
        <v>1.239707621669171</v>
      </c>
      <c r="D134" s="14">
        <f t="shared" si="23"/>
        <v>1.2853397018980541</v>
      </c>
      <c r="E134" s="1">
        <f t="shared" si="25"/>
        <v>473.09314936558235</v>
      </c>
    </row>
    <row r="135" spans="1:5" ht="15.75">
      <c r="A135" s="1">
        <v>581.37</v>
      </c>
      <c r="B135" s="1">
        <v>1.1601</v>
      </c>
      <c r="C135" s="1">
        <f t="shared" si="24"/>
        <v>1.2501262790321532</v>
      </c>
      <c r="D135" s="14">
        <f t="shared" si="23"/>
        <v>1.2856537448655525</v>
      </c>
      <c r="E135" s="1">
        <f t="shared" si="25"/>
        <v>473.76984789617387</v>
      </c>
    </row>
    <row r="136" spans="1:5" ht="15.75">
      <c r="A136" s="1">
        <v>584</v>
      </c>
      <c r="B136" s="1">
        <v>1.0645</v>
      </c>
      <c r="C136" s="1">
        <f t="shared" si="24"/>
        <v>1.1476149494782952</v>
      </c>
      <c r="D136" s="14">
        <f t="shared" si="23"/>
        <v>1.2866012277626118</v>
      </c>
      <c r="E136" s="1">
        <f t="shared" si="25"/>
        <v>475.8139933106575</v>
      </c>
    </row>
    <row r="137" spans="1:5" ht="15.75">
      <c r="A137" s="1">
        <v>585.5</v>
      </c>
      <c r="B137" s="1">
        <v>1.1923</v>
      </c>
      <c r="C137" s="1">
        <f t="shared" si="24"/>
        <v>1.2857175873849946</v>
      </c>
      <c r="D137" s="14">
        <f t="shared" si="23"/>
        <v>1.2871403634568206</v>
      </c>
      <c r="E137" s="1">
        <f t="shared" si="25"/>
        <v>476.979367377532</v>
      </c>
    </row>
    <row r="138" spans="1:5" ht="15.75">
      <c r="A138" s="1">
        <v>587</v>
      </c>
      <c r="B138" s="1">
        <v>1.0221</v>
      </c>
      <c r="C138" s="1">
        <f t="shared" si="24"/>
        <v>1.1024601771558218</v>
      </c>
      <c r="D138" s="14">
        <f t="shared" si="23"/>
        <v>1.2876785897330207</v>
      </c>
      <c r="E138" s="1">
        <f t="shared" si="25"/>
        <v>478.14425433920076</v>
      </c>
    </row>
    <row r="139" spans="1:5" ht="15.75">
      <c r="A139" s="1">
        <v>587.6</v>
      </c>
      <c r="B139" s="1">
        <v>1.1027</v>
      </c>
      <c r="C139" s="1">
        <f t="shared" si="24"/>
        <v>1.1895170797258692</v>
      </c>
      <c r="D139" s="14">
        <f t="shared" si="23"/>
        <v>1.287893625844042</v>
      </c>
      <c r="E139" s="1">
        <f t="shared" si="25"/>
        <v>478.61013132465973</v>
      </c>
    </row>
    <row r="140" spans="1:5" ht="15.75">
      <c r="A140" s="1">
        <v>590</v>
      </c>
      <c r="B140" s="1">
        <v>1.078</v>
      </c>
      <c r="C140" s="1">
        <f t="shared" si="24"/>
        <v>1.163341348800813</v>
      </c>
      <c r="D140" s="14">
        <f t="shared" si="23"/>
        <v>1.2887523182752476</v>
      </c>
      <c r="E140" s="1">
        <f t="shared" si="25"/>
        <v>480.47239761583654</v>
      </c>
    </row>
    <row r="141" spans="1:5" ht="15.75">
      <c r="A141" s="1">
        <v>591.5</v>
      </c>
      <c r="B141" s="1">
        <v>1.171</v>
      </c>
      <c r="C141" s="1">
        <f t="shared" si="24"/>
        <v>1.2640221896304944</v>
      </c>
      <c r="D141" s="14">
        <f t="shared" si="23"/>
        <v>1.2892878226651954</v>
      </c>
      <c r="E141" s="1">
        <f t="shared" si="25"/>
        <v>481.63583061631215</v>
      </c>
    </row>
    <row r="142" spans="1:5" ht="15.75">
      <c r="A142" s="1">
        <v>592.1</v>
      </c>
      <c r="B142" s="1">
        <v>1.1582</v>
      </c>
      <c r="C142" s="1">
        <f t="shared" si="24"/>
        <v>1.2503313353321426</v>
      </c>
      <c r="D142" s="14">
        <f t="shared" si="23"/>
        <v>1.2895017709139607</v>
      </c>
      <c r="E142" s="1">
        <f t="shared" si="25"/>
        <v>482.1011266039049</v>
      </c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4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2.35</v>
      </c>
      <c r="C3" s="1">
        <v>0</v>
      </c>
      <c r="F3" s="4">
        <f>1000*1/SLOPE(C3:C12,B3:B12)</f>
        <v>89.0993947380894</v>
      </c>
      <c r="G3" s="1">
        <f>INTERCEPT(B4:B12,A4:A12)</f>
        <v>1.6598449050992024</v>
      </c>
    </row>
    <row r="4" spans="1:9" ht="15.75">
      <c r="A4" s="1">
        <v>264.6</v>
      </c>
      <c r="B4" s="1">
        <v>23.5</v>
      </c>
      <c r="C4" s="1">
        <f>LN($G$18+$G$20*A4)/$G$20-LN($G$18)/$G$20</f>
        <v>247.7140823129889</v>
      </c>
      <c r="E4" s="5">
        <f>1000*1/SLOPE(C3:C4,B3:B4)</f>
        <v>85.38069294452463</v>
      </c>
      <c r="F4" s="5" t="s">
        <v>7</v>
      </c>
      <c r="I4" s="6">
        <f>SLOPE(E4:E12,A4:A12)*1000</f>
        <v>94.05616589188556</v>
      </c>
    </row>
    <row r="5" spans="1:9" ht="15.75">
      <c r="A5" s="1">
        <v>312.7</v>
      </c>
      <c r="B5" s="1">
        <v>27.1</v>
      </c>
      <c r="C5" s="1">
        <f>LN($G$18+$G$20*A5)/$G$20-LN($G$18)/$G$20</f>
        <v>289.2953292450722</v>
      </c>
      <c r="E5" s="5">
        <f>1000*1/SLOPE(C4:C5,B4:B5)</f>
        <v>86.577490229671</v>
      </c>
      <c r="F5" s="7">
        <f>CORREL(C3:C12,B3:B12)</f>
        <v>0.998944389483896</v>
      </c>
      <c r="I5" s="6"/>
    </row>
    <row r="6" spans="1:5" ht="15.75">
      <c r="A6" s="1">
        <v>351.3</v>
      </c>
      <c r="B6" s="1">
        <v>30.3</v>
      </c>
      <c r="C6" s="1">
        <f>LN($G$18+$G$20*A6)/$G$20-LN($G$18)/$G$20</f>
        <v>321.98217703702335</v>
      </c>
      <c r="E6" s="5">
        <f>1000*1/SLOPE(C5:C6,B5:B6)</f>
        <v>97.89870287791854</v>
      </c>
    </row>
    <row r="7" spans="1:6" ht="15.75">
      <c r="A7" s="1">
        <v>457.5</v>
      </c>
      <c r="B7" s="1">
        <v>39.2</v>
      </c>
      <c r="C7" s="1">
        <f>LN($G$18+$G$20*A7)/$G$20-LN($G$18)/$G$20</f>
        <v>408.9623020849704</v>
      </c>
      <c r="E7" s="5">
        <f>1000*1/SLOPE(C6:C7,B6:B7)</f>
        <v>102.32222585439983</v>
      </c>
      <c r="F7" s="8"/>
    </row>
    <row r="8" ht="15.75">
      <c r="F8" s="4" t="s">
        <v>8</v>
      </c>
    </row>
    <row r="9" ht="15.75">
      <c r="F9" s="4">
        <f>1000*SLOPE(B3:B12,A3:A12)</f>
        <v>80.21031854152203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0.9999030280876388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7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</row>
    <row r="16" spans="1:5" ht="15.75">
      <c r="A16" s="1">
        <v>0</v>
      </c>
      <c r="D16" s="14">
        <f>G$18+G$20*A16</f>
        <v>0.9962670438215437</v>
      </c>
      <c r="E16" s="1">
        <v>0</v>
      </c>
    </row>
    <row r="17" spans="1:7" ht="15.75">
      <c r="A17" s="1">
        <v>1.2</v>
      </c>
      <c r="B17" s="1">
        <v>1.0264</v>
      </c>
      <c r="C17" s="1">
        <f aca="true" t="shared" si="0" ref="C17:C32">B17*(1+($I$28+$I$29*A17)/(1282900)+($I$30+A17*$I$31-$I$32)/400)</f>
        <v>0.9981995243518039</v>
      </c>
      <c r="D17" s="14">
        <f aca="true" t="shared" si="1" ref="D17:D32">G$18+G$20*A17</f>
        <v>0.9969345206522681</v>
      </c>
      <c r="E17" s="1">
        <f>E16+(A17-A16)/D17</f>
        <v>1.203689886488103</v>
      </c>
      <c r="G17" s="2" t="s">
        <v>14</v>
      </c>
    </row>
    <row r="18" spans="1:7" ht="15.75">
      <c r="A18" s="1">
        <v>1.2</v>
      </c>
      <c r="B18" s="1">
        <v>1.0231</v>
      </c>
      <c r="C18" s="1">
        <f t="shared" si="0"/>
        <v>0.9949901922879292</v>
      </c>
      <c r="D18" s="14">
        <f t="shared" si="1"/>
        <v>0.9969345206522681</v>
      </c>
      <c r="E18" s="1">
        <f aca="true" t="shared" si="2" ref="E18:E33">E17+(A18-A17)/D18</f>
        <v>1.203689886488103</v>
      </c>
      <c r="G18" s="1">
        <f>INTERCEPT(C16:C1001,A16:A1001)</f>
        <v>0.9962670438215437</v>
      </c>
    </row>
    <row r="19" spans="1:7" ht="15.75">
      <c r="A19" s="1">
        <v>1.2</v>
      </c>
      <c r="B19" s="1">
        <v>1.0231</v>
      </c>
      <c r="C19" s="1">
        <f t="shared" si="0"/>
        <v>0.9949901922879292</v>
      </c>
      <c r="D19" s="14">
        <f t="shared" si="1"/>
        <v>0.9969345206522681</v>
      </c>
      <c r="E19" s="1">
        <f t="shared" si="2"/>
        <v>1.203689886488103</v>
      </c>
      <c r="G19" s="2" t="s">
        <v>15</v>
      </c>
    </row>
    <row r="20" spans="1:7" ht="15.75">
      <c r="A20" s="1">
        <v>1.2</v>
      </c>
      <c r="B20" s="1">
        <v>0.9901</v>
      </c>
      <c r="C20" s="1">
        <f t="shared" si="0"/>
        <v>0.9628968716491826</v>
      </c>
      <c r="D20" s="14">
        <f t="shared" si="1"/>
        <v>0.9969345206522681</v>
      </c>
      <c r="E20" s="1">
        <f t="shared" si="2"/>
        <v>1.203689886488103</v>
      </c>
      <c r="G20" s="17">
        <f>SLOPE(C16:C1001,A16:A1001)</f>
        <v>0.0005562306922702615</v>
      </c>
    </row>
    <row r="21" spans="1:5" ht="15.75">
      <c r="A21" s="1">
        <v>2.7</v>
      </c>
      <c r="B21" s="1">
        <v>1.0439</v>
      </c>
      <c r="C21" s="1">
        <f t="shared" si="0"/>
        <v>1.0155348998562252</v>
      </c>
      <c r="D21" s="14">
        <f t="shared" si="1"/>
        <v>0.9977688666906734</v>
      </c>
      <c r="E21" s="1">
        <f t="shared" si="2"/>
        <v>2.707044070082837</v>
      </c>
    </row>
    <row r="22" spans="1:5" ht="15.75">
      <c r="A22" s="1">
        <v>2.7</v>
      </c>
      <c r="B22" s="1">
        <v>0.9983</v>
      </c>
      <c r="C22" s="1">
        <f t="shared" si="0"/>
        <v>0.971173953948146</v>
      </c>
      <c r="D22" s="14">
        <f t="shared" si="1"/>
        <v>0.9977688666906734</v>
      </c>
      <c r="E22" s="1">
        <f t="shared" si="2"/>
        <v>2.707044070082837</v>
      </c>
    </row>
    <row r="23" spans="1:5" ht="15.75">
      <c r="A23" s="1">
        <v>2.7</v>
      </c>
      <c r="B23" s="1">
        <v>0.9983</v>
      </c>
      <c r="C23" s="1">
        <f t="shared" si="0"/>
        <v>0.971173953948146</v>
      </c>
      <c r="D23" s="14">
        <f t="shared" si="1"/>
        <v>0.9977688666906734</v>
      </c>
      <c r="E23" s="1">
        <f t="shared" si="2"/>
        <v>2.707044070082837</v>
      </c>
    </row>
    <row r="24" spans="1:5" ht="15.75">
      <c r="A24" s="1">
        <v>2.7</v>
      </c>
      <c r="B24" s="1">
        <v>0.9983</v>
      </c>
      <c r="C24" s="1">
        <f t="shared" si="0"/>
        <v>0.971173953948146</v>
      </c>
      <c r="D24" s="14">
        <f t="shared" si="1"/>
        <v>0.9977688666906734</v>
      </c>
      <c r="E24" s="1">
        <f t="shared" si="2"/>
        <v>2.707044070082837</v>
      </c>
    </row>
    <row r="25" spans="1:5" ht="15.75">
      <c r="A25" s="1">
        <v>3.27</v>
      </c>
      <c r="B25" s="1">
        <v>1.1276</v>
      </c>
      <c r="C25" s="1">
        <f t="shared" si="0"/>
        <v>1.097090369608697</v>
      </c>
      <c r="D25" s="14">
        <f t="shared" si="1"/>
        <v>0.9980859181852675</v>
      </c>
      <c r="E25" s="1">
        <f t="shared" si="2"/>
        <v>3.278137189036345</v>
      </c>
    </row>
    <row r="26" spans="1:7" ht="15.75">
      <c r="A26" s="1">
        <v>3.27</v>
      </c>
      <c r="B26" s="1">
        <v>1.1276</v>
      </c>
      <c r="C26" s="1">
        <f t="shared" si="0"/>
        <v>1.097090369608697</v>
      </c>
      <c r="D26" s="14">
        <f t="shared" si="1"/>
        <v>0.9980859181852675</v>
      </c>
      <c r="E26" s="1">
        <f t="shared" si="2"/>
        <v>3.278137189036345</v>
      </c>
      <c r="G26" s="13" t="s">
        <v>17</v>
      </c>
    </row>
    <row r="27" spans="1:5" ht="15.75">
      <c r="A27" s="1">
        <v>3.27</v>
      </c>
      <c r="B27" s="1">
        <v>1.1276</v>
      </c>
      <c r="C27" s="1">
        <f t="shared" si="0"/>
        <v>1.097090369608697</v>
      </c>
      <c r="D27" s="14">
        <f t="shared" si="1"/>
        <v>0.9980859181852675</v>
      </c>
      <c r="E27" s="1">
        <f t="shared" si="2"/>
        <v>3.278137189036345</v>
      </c>
    </row>
    <row r="28" spans="1:9" ht="15.75">
      <c r="A28" s="1">
        <v>4.2</v>
      </c>
      <c r="B28" s="1">
        <v>0.9632</v>
      </c>
      <c r="C28" s="1">
        <f t="shared" si="0"/>
        <v>0.9373194463598526</v>
      </c>
      <c r="D28" s="14">
        <f t="shared" si="1"/>
        <v>0.9986032127290788</v>
      </c>
      <c r="E28" s="1">
        <f t="shared" si="2"/>
        <v>4.209438018179891</v>
      </c>
      <c r="G28" s="2" t="s">
        <v>18</v>
      </c>
      <c r="I28" s="1">
        <v>5013</v>
      </c>
    </row>
    <row r="29" spans="1:9" ht="15.75">
      <c r="A29" s="1">
        <v>5.6</v>
      </c>
      <c r="B29" s="1">
        <v>0.9998</v>
      </c>
      <c r="C29" s="1">
        <f t="shared" si="0"/>
        <v>0.973218672186926</v>
      </c>
      <c r="D29" s="14">
        <f t="shared" si="1"/>
        <v>0.9993819356982572</v>
      </c>
      <c r="E29" s="1">
        <f t="shared" si="2"/>
        <v>5.610303843337952</v>
      </c>
      <c r="G29" s="2" t="s">
        <v>19</v>
      </c>
      <c r="I29" s="1">
        <v>1.8</v>
      </c>
    </row>
    <row r="30" spans="1:9" ht="15.75">
      <c r="A30" s="1">
        <v>7.2</v>
      </c>
      <c r="B30" s="1">
        <v>1.0374</v>
      </c>
      <c r="C30" s="1">
        <f t="shared" si="0"/>
        <v>1.0101541839410486</v>
      </c>
      <c r="D30" s="14">
        <f t="shared" si="1"/>
        <v>1.0002719048058897</v>
      </c>
      <c r="E30" s="1">
        <f t="shared" si="2"/>
        <v>7.209868913907932</v>
      </c>
      <c r="G30" s="2" t="s">
        <v>20</v>
      </c>
      <c r="I30" s="1">
        <f>B3</f>
        <v>2.35</v>
      </c>
    </row>
    <row r="31" spans="1:9" ht="15.75">
      <c r="A31" s="1">
        <v>8.7</v>
      </c>
      <c r="B31" s="1">
        <v>0.9688</v>
      </c>
      <c r="C31" s="1">
        <f t="shared" si="0"/>
        <v>0.9436493071155787</v>
      </c>
      <c r="D31" s="14">
        <f t="shared" si="1"/>
        <v>1.001106250844295</v>
      </c>
      <c r="E31" s="1">
        <f t="shared" si="2"/>
        <v>8.708211371299399</v>
      </c>
      <c r="G31" s="2" t="s">
        <v>21</v>
      </c>
      <c r="I31" s="1">
        <f>F9/1000</f>
        <v>0.08021031854152202</v>
      </c>
    </row>
    <row r="32" spans="1:9" ht="15.75">
      <c r="A32" s="1">
        <v>9.45</v>
      </c>
      <c r="B32" s="1">
        <v>0.9988</v>
      </c>
      <c r="C32" s="1">
        <f t="shared" si="0"/>
        <v>0.973021752060655</v>
      </c>
      <c r="D32" s="14">
        <f t="shared" si="1"/>
        <v>1.0015234238634978</v>
      </c>
      <c r="E32" s="1">
        <f t="shared" si="2"/>
        <v>9.457070541369315</v>
      </c>
      <c r="G32" s="2" t="s">
        <v>22</v>
      </c>
      <c r="I32" s="1">
        <v>15</v>
      </c>
    </row>
    <row r="33" spans="1:5" ht="15.75">
      <c r="A33" s="1">
        <v>244.4</v>
      </c>
      <c r="B33" s="1">
        <v>1.0928</v>
      </c>
      <c r="C33" s="1">
        <f aca="true" t="shared" si="3" ref="C33:C48">B33*(1+($I$28+$I$29*A33)/(1282900)+($I$30+A33*$I$31-$I$32)/400)</f>
        <v>1.1164416006913855</v>
      </c>
      <c r="D33" s="14">
        <f aca="true" t="shared" si="4" ref="D33:D48">G$18+G$20*A33</f>
        <v>1.1322098250123958</v>
      </c>
      <c r="E33" s="1">
        <f t="shared" si="2"/>
        <v>216.9716096396568</v>
      </c>
    </row>
    <row r="34" spans="1:5" ht="15.75">
      <c r="A34" s="1">
        <v>245.8</v>
      </c>
      <c r="B34" s="1">
        <v>1.4009</v>
      </c>
      <c r="C34" s="1">
        <f t="shared" si="3"/>
        <v>1.4316030613728679</v>
      </c>
      <c r="D34" s="14">
        <f t="shared" si="4"/>
        <v>1.132988547981574</v>
      </c>
      <c r="E34" s="1">
        <f aca="true" t="shared" si="5" ref="E34:E49">E33+(A34-A33)/D34</f>
        <v>218.2072796757698</v>
      </c>
    </row>
    <row r="35" spans="1:5" ht="15.75">
      <c r="A35" s="1">
        <v>254.1</v>
      </c>
      <c r="B35" s="1">
        <v>1.1603</v>
      </c>
      <c r="C35" s="1">
        <f t="shared" si="3"/>
        <v>1.1876745847902075</v>
      </c>
      <c r="D35" s="14">
        <f t="shared" si="4"/>
        <v>1.1376052627274171</v>
      </c>
      <c r="E35" s="1">
        <f t="shared" si="5"/>
        <v>225.50330780779572</v>
      </c>
    </row>
    <row r="36" spans="1:5" ht="15.75">
      <c r="A36" s="1">
        <v>256.3</v>
      </c>
      <c r="B36" s="1">
        <v>1.0246</v>
      </c>
      <c r="C36" s="1">
        <f t="shared" si="3"/>
        <v>1.0492282302251903</v>
      </c>
      <c r="D36" s="14">
        <f t="shared" si="4"/>
        <v>1.1388289702504117</v>
      </c>
      <c r="E36" s="1">
        <f t="shared" si="5"/>
        <v>227.43511676021134</v>
      </c>
    </row>
    <row r="37" spans="1:5" ht="15.75">
      <c r="A37" s="1">
        <v>257.8</v>
      </c>
      <c r="B37" s="1">
        <v>0.9288</v>
      </c>
      <c r="C37" s="1">
        <f t="shared" si="3"/>
        <v>0.9514068204010572</v>
      </c>
      <c r="D37" s="14">
        <f t="shared" si="4"/>
        <v>1.1396633162888172</v>
      </c>
      <c r="E37" s="1">
        <f t="shared" si="5"/>
        <v>228.75129494947217</v>
      </c>
    </row>
    <row r="38" spans="1:5" ht="15.75">
      <c r="A38" s="1">
        <v>259.3</v>
      </c>
      <c r="B38" s="1">
        <v>1.0654</v>
      </c>
      <c r="C38" s="1">
        <f t="shared" si="3"/>
        <v>1.0916543416869298</v>
      </c>
      <c r="D38" s="14">
        <f t="shared" si="4"/>
        <v>1.1404976623272225</v>
      </c>
      <c r="E38" s="1">
        <f t="shared" si="5"/>
        <v>230.0665102712986</v>
      </c>
    </row>
    <row r="39" spans="1:5" ht="15.75">
      <c r="A39" s="1">
        <v>260.1</v>
      </c>
      <c r="B39" s="1">
        <v>1.1869</v>
      </c>
      <c r="C39" s="1">
        <f t="shared" si="3"/>
        <v>1.2163401662737878</v>
      </c>
      <c r="D39" s="14">
        <f t="shared" si="4"/>
        <v>1.1409426468810389</v>
      </c>
      <c r="E39" s="1">
        <f t="shared" si="5"/>
        <v>230.76768486774913</v>
      </c>
    </row>
    <row r="40" spans="1:5" ht="15.75">
      <c r="A40" s="1">
        <v>261.6</v>
      </c>
      <c r="B40" s="1">
        <v>1.2161</v>
      </c>
      <c r="C40" s="1">
        <f t="shared" si="3"/>
        <v>1.2466327989654191</v>
      </c>
      <c r="D40" s="14">
        <f t="shared" si="4"/>
        <v>1.1417769929194441</v>
      </c>
      <c r="E40" s="1">
        <f t="shared" si="5"/>
        <v>232.08142652597311</v>
      </c>
    </row>
    <row r="41" spans="1:5" ht="15.75">
      <c r="A41" s="1">
        <v>263.1</v>
      </c>
      <c r="B41" s="1">
        <v>1.1149</v>
      </c>
      <c r="C41" s="1">
        <f t="shared" si="3"/>
        <v>1.1432296516387663</v>
      </c>
      <c r="D41" s="14">
        <f t="shared" si="4"/>
        <v>1.1426113389578496</v>
      </c>
      <c r="E41" s="1">
        <f t="shared" si="5"/>
        <v>233.39420887711634</v>
      </c>
    </row>
    <row r="42" spans="1:5" ht="15.75">
      <c r="A42" s="1">
        <v>263.8</v>
      </c>
      <c r="B42" s="1">
        <v>1.0473</v>
      </c>
      <c r="C42" s="1">
        <f t="shared" si="3"/>
        <v>1.0740599691255077</v>
      </c>
      <c r="D42" s="14">
        <f t="shared" si="4"/>
        <v>1.1430007004424387</v>
      </c>
      <c r="E42" s="1">
        <f t="shared" si="5"/>
        <v>234.00663194888614</v>
      </c>
    </row>
    <row r="43" spans="1:5" ht="15.75">
      <c r="A43" s="1">
        <v>265.3</v>
      </c>
      <c r="B43" s="1">
        <v>1.0184</v>
      </c>
      <c r="C43" s="1">
        <f t="shared" si="3"/>
        <v>1.0447300005372773</v>
      </c>
      <c r="D43" s="14">
        <f t="shared" si="4"/>
        <v>1.1438350464808442</v>
      </c>
      <c r="E43" s="1">
        <f t="shared" si="5"/>
        <v>235.31800984783663</v>
      </c>
    </row>
    <row r="44" spans="1:5" ht="15.75">
      <c r="A44" s="1">
        <v>266.8</v>
      </c>
      <c r="B44" s="1">
        <v>1.0163</v>
      </c>
      <c r="C44" s="1">
        <f t="shared" si="3"/>
        <v>1.0428835370076877</v>
      </c>
      <c r="D44" s="14">
        <f t="shared" si="4"/>
        <v>1.1446693925192495</v>
      </c>
      <c r="E44" s="1">
        <f t="shared" si="5"/>
        <v>236.62843188742548</v>
      </c>
    </row>
    <row r="45" spans="1:5" ht="15.75">
      <c r="A45" s="1">
        <v>268.3</v>
      </c>
      <c r="B45" s="1">
        <v>1.0776</v>
      </c>
      <c r="C45" s="1">
        <f t="shared" si="3"/>
        <v>1.1061133696599768</v>
      </c>
      <c r="D45" s="14">
        <f t="shared" si="4"/>
        <v>1.145503738557655</v>
      </c>
      <c r="E45" s="1">
        <f t="shared" si="5"/>
        <v>237.93789946008368</v>
      </c>
    </row>
    <row r="46" spans="1:5" ht="15.75">
      <c r="A46" s="1">
        <v>269.83</v>
      </c>
      <c r="B46" s="1">
        <v>1.0962</v>
      </c>
      <c r="C46" s="1">
        <f t="shared" si="3"/>
        <v>1.1255441992009922</v>
      </c>
      <c r="D46" s="14">
        <f t="shared" si="4"/>
        <v>1.1463547715168283</v>
      </c>
      <c r="E46" s="1">
        <f t="shared" si="5"/>
        <v>239.2725648167564</v>
      </c>
    </row>
    <row r="47" spans="1:5" ht="15.75">
      <c r="A47" s="1">
        <v>271.3</v>
      </c>
      <c r="B47" s="1">
        <v>0.8098</v>
      </c>
      <c r="C47" s="1">
        <f t="shared" si="3"/>
        <v>0.8317179293451064</v>
      </c>
      <c r="D47" s="14">
        <f t="shared" si="4"/>
        <v>1.1471724306344657</v>
      </c>
      <c r="E47" s="1">
        <f t="shared" si="5"/>
        <v>240.55397636461498</v>
      </c>
    </row>
    <row r="48" spans="1:5" ht="15.75">
      <c r="A48" s="1">
        <v>273.4</v>
      </c>
      <c r="B48" s="1">
        <v>1.1631</v>
      </c>
      <c r="C48" s="1">
        <f t="shared" si="3"/>
        <v>1.1950735091800273</v>
      </c>
      <c r="D48" s="14">
        <f t="shared" si="4"/>
        <v>1.1483405150882333</v>
      </c>
      <c r="E48" s="1">
        <f t="shared" si="5"/>
        <v>242.38270222807424</v>
      </c>
    </row>
    <row r="49" spans="1:5" ht="15.75">
      <c r="A49" s="1">
        <v>274.73</v>
      </c>
      <c r="B49" s="1">
        <v>1.2321</v>
      </c>
      <c r="C49" s="1">
        <f aca="true" t="shared" si="6" ref="C49:C64">B49*(1+($I$28+$I$29*A49)/(1282900)+($I$30+A49*$I$31-$I$32)/400)</f>
        <v>1.266301212086747</v>
      </c>
      <c r="D49" s="14">
        <f aca="true" t="shared" si="7" ref="D49:D64">G$18+G$20*A49</f>
        <v>1.1490803019089526</v>
      </c>
      <c r="E49" s="1">
        <f t="shared" si="5"/>
        <v>243.54014962125513</v>
      </c>
    </row>
    <row r="50" spans="1:5" ht="15.75">
      <c r="A50" s="1">
        <v>283.2</v>
      </c>
      <c r="B50" s="1">
        <v>1.0562</v>
      </c>
      <c r="C50" s="1">
        <f t="shared" si="6"/>
        <v>1.0873249555183102</v>
      </c>
      <c r="D50" s="14">
        <f t="shared" si="7"/>
        <v>1.1537915758724817</v>
      </c>
      <c r="E50" s="1">
        <f aca="true" t="shared" si="8" ref="E50:E65">E49+(A50-A49)/D50</f>
        <v>250.8811635245635</v>
      </c>
    </row>
    <row r="51" spans="1:5" ht="15.75">
      <c r="A51" s="1">
        <v>284.6</v>
      </c>
      <c r="B51" s="1">
        <v>0.9065</v>
      </c>
      <c r="C51" s="1">
        <f t="shared" si="6"/>
        <v>0.9334697428143789</v>
      </c>
      <c r="D51" s="14">
        <f t="shared" si="7"/>
        <v>1.1545702988416602</v>
      </c>
      <c r="E51" s="1">
        <f t="shared" si="8"/>
        <v>252.09373585680225</v>
      </c>
    </row>
    <row r="52" spans="1:5" ht="15.75">
      <c r="A52" s="1">
        <v>286.1</v>
      </c>
      <c r="B52" s="1">
        <v>0.9832</v>
      </c>
      <c r="C52" s="1">
        <f t="shared" si="6"/>
        <v>1.0127494882405346</v>
      </c>
      <c r="D52" s="14">
        <f t="shared" si="7"/>
        <v>1.1554046448800657</v>
      </c>
      <c r="E52" s="1">
        <f t="shared" si="8"/>
        <v>253.3919823253853</v>
      </c>
    </row>
    <row r="53" spans="1:5" ht="15.75">
      <c r="A53" s="1">
        <v>287.6</v>
      </c>
      <c r="B53" s="1">
        <v>1.0435</v>
      </c>
      <c r="C53" s="1">
        <f t="shared" si="6"/>
        <v>1.075177837852928</v>
      </c>
      <c r="D53" s="14">
        <f t="shared" si="7"/>
        <v>1.156238990918471</v>
      </c>
      <c r="E53" s="1">
        <f t="shared" si="8"/>
        <v>254.68929197484493</v>
      </c>
    </row>
    <row r="54" spans="1:5" ht="15.75">
      <c r="A54" s="1">
        <v>289.1</v>
      </c>
      <c r="B54" s="1">
        <v>0.927</v>
      </c>
      <c r="C54" s="1">
        <f t="shared" si="6"/>
        <v>0.955421995017613</v>
      </c>
      <c r="D54" s="14">
        <f t="shared" si="7"/>
        <v>1.1570733369568764</v>
      </c>
      <c r="E54" s="1">
        <f t="shared" si="8"/>
        <v>255.98566615623002</v>
      </c>
    </row>
    <row r="55" spans="1:5" ht="15.75">
      <c r="A55" s="1">
        <v>290.6</v>
      </c>
      <c r="B55" s="1">
        <v>1.0503</v>
      </c>
      <c r="C55" s="1">
        <f t="shared" si="6"/>
        <v>1.0828205251309901</v>
      </c>
      <c r="D55" s="14">
        <f t="shared" si="7"/>
        <v>1.1579076829952817</v>
      </c>
      <c r="E55" s="1">
        <f t="shared" si="8"/>
        <v>257.28110621766893</v>
      </c>
    </row>
    <row r="56" spans="1:5" ht="15.75">
      <c r="A56" s="1">
        <v>292.1</v>
      </c>
      <c r="B56" s="1">
        <v>1.1435</v>
      </c>
      <c r="C56" s="1">
        <f t="shared" si="6"/>
        <v>1.1792526428728458</v>
      </c>
      <c r="D56" s="14">
        <f t="shared" si="7"/>
        <v>1.1587420290336872</v>
      </c>
      <c r="E56" s="1">
        <f t="shared" si="8"/>
        <v>258.5756135043779</v>
      </c>
    </row>
    <row r="57" spans="1:5" ht="15.75">
      <c r="A57" s="1">
        <v>292.58</v>
      </c>
      <c r="B57" s="1">
        <v>1.142</v>
      </c>
      <c r="C57" s="1">
        <f t="shared" si="6"/>
        <v>1.1778164332377619</v>
      </c>
      <c r="D57" s="14">
        <f t="shared" si="7"/>
        <v>1.1590090197659768</v>
      </c>
      <c r="E57" s="1">
        <f t="shared" si="8"/>
        <v>258.9897604107556</v>
      </c>
    </row>
    <row r="58" spans="1:5" ht="15.75">
      <c r="A58" s="1">
        <v>302.4</v>
      </c>
      <c r="B58" s="1">
        <v>1.1241</v>
      </c>
      <c r="C58" s="1">
        <f t="shared" si="6"/>
        <v>1.16158406182183</v>
      </c>
      <c r="D58" s="14">
        <f t="shared" si="7"/>
        <v>1.1644712051640709</v>
      </c>
      <c r="E58" s="1">
        <f t="shared" si="8"/>
        <v>267.4227727140666</v>
      </c>
    </row>
    <row r="59" spans="1:5" ht="15.75">
      <c r="A59" s="1">
        <v>303.9</v>
      </c>
      <c r="B59" s="1">
        <v>1.2514</v>
      </c>
      <c r="C59" s="1">
        <f t="shared" si="6"/>
        <v>1.2935080282796054</v>
      </c>
      <c r="D59" s="14">
        <f t="shared" si="7"/>
        <v>1.1653055512024761</v>
      </c>
      <c r="E59" s="1">
        <f t="shared" si="8"/>
        <v>268.7099887566334</v>
      </c>
    </row>
    <row r="60" spans="1:5" ht="15.75">
      <c r="A60" s="1">
        <v>305.4</v>
      </c>
      <c r="B60" s="1">
        <v>1.0872</v>
      </c>
      <c r="C60" s="1">
        <f t="shared" si="6"/>
        <v>1.1241122114191016</v>
      </c>
      <c r="D60" s="14">
        <f t="shared" si="7"/>
        <v>1.1661398972408816</v>
      </c>
      <c r="E60" s="1">
        <f t="shared" si="8"/>
        <v>269.99628382598917</v>
      </c>
    </row>
    <row r="61" spans="1:5" ht="15.75">
      <c r="A61" s="1">
        <v>306.9</v>
      </c>
      <c r="B61" s="1">
        <v>1.0478</v>
      </c>
      <c r="C61" s="1">
        <f t="shared" si="6"/>
        <v>1.0836918888241642</v>
      </c>
      <c r="D61" s="14">
        <f t="shared" si="7"/>
        <v>1.166974243279287</v>
      </c>
      <c r="E61" s="1">
        <f t="shared" si="8"/>
        <v>271.2816592390616</v>
      </c>
    </row>
    <row r="62" spans="1:5" ht="15.75">
      <c r="A62" s="1">
        <v>308.4</v>
      </c>
      <c r="B62" s="1">
        <v>1.3189</v>
      </c>
      <c r="C62" s="1">
        <f t="shared" si="6"/>
        <v>1.3644777758874382</v>
      </c>
      <c r="D62" s="14">
        <f t="shared" si="7"/>
        <v>1.1678085893176924</v>
      </c>
      <c r="E62" s="1">
        <f t="shared" si="8"/>
        <v>272.5661163099557</v>
      </c>
    </row>
    <row r="63" spans="1:5" ht="15.75">
      <c r="A63" s="1">
        <v>309.9</v>
      </c>
      <c r="B63" s="1">
        <v>1.2975</v>
      </c>
      <c r="C63" s="1">
        <f t="shared" si="6"/>
        <v>1.3427312512446667</v>
      </c>
      <c r="D63" s="14">
        <f t="shared" si="7"/>
        <v>1.1686429353560979</v>
      </c>
      <c r="E63" s="1">
        <f t="shared" si="8"/>
        <v>273.84965634996195</v>
      </c>
    </row>
    <row r="64" spans="1:5" ht="15.75">
      <c r="A64" s="1">
        <v>311.4</v>
      </c>
      <c r="B64" s="1">
        <v>1.3528</v>
      </c>
      <c r="C64" s="1">
        <f t="shared" si="6"/>
        <v>1.4003687804038574</v>
      </c>
      <c r="D64" s="14">
        <f t="shared" si="7"/>
        <v>1.1694772813945031</v>
      </c>
      <c r="E64" s="1">
        <f t="shared" si="8"/>
        <v>275.13228066756426</v>
      </c>
    </row>
    <row r="65" spans="1:5" ht="15.75">
      <c r="A65" s="1">
        <v>311.66</v>
      </c>
      <c r="B65" s="1">
        <v>1.2436</v>
      </c>
      <c r="C65" s="1">
        <f aca="true" t="shared" si="9" ref="C65:C80">B65*(1+($I$28+$I$29*A65)/(1282900)+($I$30+A65*$I$31-$I$32)/400)</f>
        <v>1.287394249558173</v>
      </c>
      <c r="D65" s="14">
        <f aca="true" t="shared" si="10" ref="D65:D80">G$18+G$20*A65</f>
        <v>1.1696219013744935</v>
      </c>
      <c r="E65" s="1">
        <f t="shared" si="8"/>
        <v>275.3545747266055</v>
      </c>
    </row>
    <row r="66" spans="1:5" ht="15.75">
      <c r="A66" s="1">
        <v>350.7</v>
      </c>
      <c r="B66" s="1">
        <v>1.1999</v>
      </c>
      <c r="C66" s="1">
        <f t="shared" si="9"/>
        <v>1.2516144985464426</v>
      </c>
      <c r="D66" s="14">
        <f t="shared" si="10"/>
        <v>1.1913371476007244</v>
      </c>
      <c r="E66" s="1">
        <f aca="true" t="shared" si="11" ref="E66:E81">E65+(A66-A65)/D66</f>
        <v>308.12447540386046</v>
      </c>
    </row>
    <row r="67" spans="1:5" ht="15.75">
      <c r="A67" s="1">
        <v>352.7</v>
      </c>
      <c r="B67" s="1">
        <v>1.2345</v>
      </c>
      <c r="C67" s="1">
        <f t="shared" si="9"/>
        <v>1.28820428656391</v>
      </c>
      <c r="D67" s="14">
        <f t="shared" si="10"/>
        <v>1.192449608985265</v>
      </c>
      <c r="E67" s="1">
        <f t="shared" si="11"/>
        <v>309.80169512445053</v>
      </c>
    </row>
    <row r="68" spans="1:5" ht="15.75">
      <c r="A68" s="1">
        <v>353.5</v>
      </c>
      <c r="B68" s="1">
        <v>1.1641</v>
      </c>
      <c r="C68" s="1">
        <f t="shared" si="9"/>
        <v>1.2149297371995422</v>
      </c>
      <c r="D68" s="14">
        <f t="shared" si="10"/>
        <v>1.1928945935390811</v>
      </c>
      <c r="E68" s="1">
        <f t="shared" si="11"/>
        <v>310.472332751893</v>
      </c>
    </row>
    <row r="69" spans="1:5" ht="15.75">
      <c r="A69" s="1">
        <v>356.1</v>
      </c>
      <c r="B69" s="1">
        <v>1.3939</v>
      </c>
      <c r="C69" s="1">
        <f t="shared" si="9"/>
        <v>1.4554956366136247</v>
      </c>
      <c r="D69" s="14">
        <f t="shared" si="10"/>
        <v>1.1943407933389838</v>
      </c>
      <c r="E69" s="1">
        <f t="shared" si="11"/>
        <v>312.6492658471206</v>
      </c>
    </row>
    <row r="70" spans="1:5" ht="15.75">
      <c r="A70" s="1">
        <v>357.6</v>
      </c>
      <c r="B70" s="1">
        <v>0.9252</v>
      </c>
      <c r="C70" s="1">
        <f t="shared" si="9"/>
        <v>0.966364290971538</v>
      </c>
      <c r="D70" s="14">
        <f t="shared" si="10"/>
        <v>1.1951751393773893</v>
      </c>
      <c r="E70" s="1">
        <f t="shared" si="11"/>
        <v>313.9043120328883</v>
      </c>
    </row>
    <row r="71" spans="1:5" ht="15.75">
      <c r="A71" s="1">
        <v>359.1</v>
      </c>
      <c r="B71" s="1">
        <v>1.0656</v>
      </c>
      <c r="C71" s="1">
        <f t="shared" si="9"/>
        <v>1.1133337752713983</v>
      </c>
      <c r="D71" s="14">
        <f t="shared" si="10"/>
        <v>1.1960094854157948</v>
      </c>
      <c r="E71" s="1">
        <f t="shared" si="11"/>
        <v>315.1584826881307</v>
      </c>
    </row>
    <row r="72" spans="1:5" ht="15.75">
      <c r="A72" s="1">
        <v>359.7</v>
      </c>
      <c r="B72" s="1">
        <v>1.1486</v>
      </c>
      <c r="C72" s="1">
        <f t="shared" si="9"/>
        <v>1.2001909389604355</v>
      </c>
      <c r="D72" s="14">
        <f t="shared" si="10"/>
        <v>1.1963432238311569</v>
      </c>
      <c r="E72" s="1">
        <f t="shared" si="11"/>
        <v>315.66001100211946</v>
      </c>
    </row>
    <row r="73" spans="1:5" ht="15.75">
      <c r="A73" s="1">
        <v>360.2</v>
      </c>
      <c r="B73" s="1">
        <v>1.0705</v>
      </c>
      <c r="C73" s="1">
        <f t="shared" si="9"/>
        <v>1.118691053136027</v>
      </c>
      <c r="D73" s="14">
        <f t="shared" si="10"/>
        <v>1.196621339177292</v>
      </c>
      <c r="E73" s="1">
        <f t="shared" si="11"/>
        <v>316.0778541272837</v>
      </c>
    </row>
    <row r="74" spans="1:5" ht="15.75">
      <c r="A74" s="1">
        <v>361.2</v>
      </c>
      <c r="B74" s="1">
        <v>0.9475</v>
      </c>
      <c r="C74" s="1">
        <f t="shared" si="9"/>
        <v>0.9903452489904725</v>
      </c>
      <c r="D74" s="14">
        <f t="shared" si="10"/>
        <v>1.1971775698695621</v>
      </c>
      <c r="E74" s="1">
        <f t="shared" si="11"/>
        <v>316.9131521024278</v>
      </c>
    </row>
    <row r="75" spans="1:5" ht="15.75">
      <c r="A75" s="1">
        <v>361.7</v>
      </c>
      <c r="B75" s="1">
        <v>1.1343</v>
      </c>
      <c r="C75" s="1">
        <f t="shared" si="9"/>
        <v>1.1857067307433813</v>
      </c>
      <c r="D75" s="14">
        <f t="shared" si="10"/>
        <v>1.1974556852156972</v>
      </c>
      <c r="E75" s="1">
        <f t="shared" si="11"/>
        <v>317.330704088838</v>
      </c>
    </row>
    <row r="76" spans="1:5" ht="15.75">
      <c r="A76" s="1">
        <v>362.7</v>
      </c>
      <c r="B76" s="1">
        <v>1.2847</v>
      </c>
      <c r="C76" s="1">
        <f t="shared" si="9"/>
        <v>1.34318231053662</v>
      </c>
      <c r="D76" s="14">
        <f t="shared" si="10"/>
        <v>1.1980119159079676</v>
      </c>
      <c r="E76" s="1">
        <f t="shared" si="11"/>
        <v>318.16542032723373</v>
      </c>
    </row>
    <row r="77" spans="1:5" ht="15.75">
      <c r="A77" s="1">
        <v>363.2</v>
      </c>
      <c r="B77" s="1">
        <v>1.2415</v>
      </c>
      <c r="C77" s="1">
        <f t="shared" si="9"/>
        <v>1.2981411008521138</v>
      </c>
      <c r="D77" s="14">
        <f t="shared" si="10"/>
        <v>1.1982900312541027</v>
      </c>
      <c r="E77" s="1">
        <f t="shared" si="11"/>
        <v>318.5826815803184</v>
      </c>
    </row>
    <row r="78" spans="1:5" ht="15.75">
      <c r="A78" s="1">
        <v>364.2</v>
      </c>
      <c r="B78" s="1">
        <v>1.1349</v>
      </c>
      <c r="C78" s="1">
        <f t="shared" si="9"/>
        <v>1.1869068455575036</v>
      </c>
      <c r="D78" s="14">
        <f t="shared" si="10"/>
        <v>1.198846261946373</v>
      </c>
      <c r="E78" s="1">
        <f t="shared" si="11"/>
        <v>319.41681689169394</v>
      </c>
    </row>
    <row r="79" spans="1:5" ht="15.75">
      <c r="A79" s="1">
        <v>364.58</v>
      </c>
      <c r="B79" s="1">
        <v>1.1461</v>
      </c>
      <c r="C79" s="1">
        <f t="shared" si="9"/>
        <v>1.1987080297376373</v>
      </c>
      <c r="D79" s="14">
        <f t="shared" si="10"/>
        <v>1.1990576296094357</v>
      </c>
      <c r="E79" s="1">
        <f t="shared" si="11"/>
        <v>319.7337324348808</v>
      </c>
    </row>
    <row r="80" spans="1:5" ht="15.75">
      <c r="A80" s="1">
        <v>364.7</v>
      </c>
      <c r="B80" s="1">
        <v>1.2425</v>
      </c>
      <c r="C80" s="1">
        <f t="shared" si="9"/>
        <v>1.2995630688968385</v>
      </c>
      <c r="D80" s="14">
        <f t="shared" si="10"/>
        <v>1.1991243772925082</v>
      </c>
      <c r="E80" s="1">
        <f t="shared" si="11"/>
        <v>319.8338054567227</v>
      </c>
    </row>
    <row r="81" spans="1:5" ht="15.75">
      <c r="A81" s="1">
        <v>366.2</v>
      </c>
      <c r="B81" s="1">
        <v>1.048</v>
      </c>
      <c r="C81" s="1">
        <f aca="true" t="shared" si="12" ref="C81:C96">B81*(1+($I$28+$I$29*A81)/(1282900)+($I$30+A81*$I$31-$I$32)/400)</f>
        <v>1.0964478919011806</v>
      </c>
      <c r="D81" s="14">
        <f aca="true" t="shared" si="13" ref="D81:D96">G$18+G$20*A81</f>
        <v>1.1999587233309135</v>
      </c>
      <c r="E81" s="1">
        <f t="shared" si="11"/>
        <v>321.083848454732</v>
      </c>
    </row>
    <row r="82" spans="1:5" ht="15.75">
      <c r="A82" s="1">
        <v>367.7</v>
      </c>
      <c r="B82" s="1">
        <v>0.91</v>
      </c>
      <c r="C82" s="1">
        <f t="shared" si="12"/>
        <v>0.9523439359862979</v>
      </c>
      <c r="D82" s="14">
        <f t="shared" si="13"/>
        <v>1.200793069369319</v>
      </c>
      <c r="E82" s="1">
        <f aca="true" t="shared" si="14" ref="E82:E97">E81+(A82-A81)/D82</f>
        <v>322.3330228864164</v>
      </c>
    </row>
    <row r="83" spans="1:5" ht="15.75">
      <c r="A83" s="1">
        <v>369.1</v>
      </c>
      <c r="B83" s="1">
        <v>1.1441</v>
      </c>
      <c r="C83" s="1">
        <f t="shared" si="12"/>
        <v>1.1976604673925297</v>
      </c>
      <c r="D83" s="14">
        <f t="shared" si="13"/>
        <v>1.2015717923384972</v>
      </c>
      <c r="E83" s="1">
        <f t="shared" si="14"/>
        <v>323.49816342061234</v>
      </c>
    </row>
    <row r="84" spans="1:5" ht="15.75">
      <c r="A84" s="1">
        <v>399.1</v>
      </c>
      <c r="B84" s="1">
        <v>1.5971</v>
      </c>
      <c r="C84" s="1">
        <f t="shared" si="12"/>
        <v>1.681542452907405</v>
      </c>
      <c r="D84" s="14">
        <f t="shared" si="13"/>
        <v>1.2182587131066052</v>
      </c>
      <c r="E84" s="1">
        <f t="shared" si="14"/>
        <v>348.12347467613284</v>
      </c>
    </row>
    <row r="85" spans="1:5" ht="15.75">
      <c r="A85" s="1">
        <v>400.6</v>
      </c>
      <c r="B85" s="1">
        <v>1.189</v>
      </c>
      <c r="C85" s="1">
        <f t="shared" si="12"/>
        <v>1.2522253812014714</v>
      </c>
      <c r="D85" s="14">
        <f t="shared" si="13"/>
        <v>1.2190930591450104</v>
      </c>
      <c r="E85" s="1">
        <f t="shared" si="14"/>
        <v>349.3538975620215</v>
      </c>
    </row>
    <row r="86" spans="1:5" ht="15.75">
      <c r="A86" s="1">
        <v>401.6</v>
      </c>
      <c r="B86" s="1">
        <v>0.9428</v>
      </c>
      <c r="C86" s="1">
        <f t="shared" si="12"/>
        <v>0.9931240113342354</v>
      </c>
      <c r="D86" s="14">
        <f t="shared" si="13"/>
        <v>1.2196492898372808</v>
      </c>
      <c r="E86" s="1">
        <f t="shared" si="14"/>
        <v>350.17380538989664</v>
      </c>
    </row>
    <row r="87" spans="1:5" ht="15.75">
      <c r="A87" s="1">
        <v>403.1</v>
      </c>
      <c r="B87" s="1">
        <v>1.1221</v>
      </c>
      <c r="C87" s="1">
        <f t="shared" si="12"/>
        <v>1.1823344174284225</v>
      </c>
      <c r="D87" s="14">
        <f t="shared" si="13"/>
        <v>1.220483635875686</v>
      </c>
      <c r="E87" s="1">
        <f t="shared" si="14"/>
        <v>351.4028263746178</v>
      </c>
    </row>
    <row r="88" spans="1:5" ht="15.75">
      <c r="A88" s="1">
        <v>422</v>
      </c>
      <c r="B88" s="1">
        <v>1.1105</v>
      </c>
      <c r="C88" s="1">
        <f t="shared" si="12"/>
        <v>1.1743499024434474</v>
      </c>
      <c r="D88" s="14">
        <f t="shared" si="13"/>
        <v>1.2309963959595942</v>
      </c>
      <c r="E88" s="1">
        <f t="shared" si="14"/>
        <v>366.7562425682265</v>
      </c>
    </row>
    <row r="89" spans="1:5" ht="15.75">
      <c r="A89" s="1">
        <v>423.5</v>
      </c>
      <c r="B89" s="1">
        <v>1.2409</v>
      </c>
      <c r="C89" s="1">
        <f t="shared" si="12"/>
        <v>1.3126233109432812</v>
      </c>
      <c r="D89" s="14">
        <f t="shared" si="13"/>
        <v>1.2318307419979995</v>
      </c>
      <c r="E89" s="1">
        <f t="shared" si="14"/>
        <v>367.9739423291263</v>
      </c>
    </row>
    <row r="90" spans="1:5" ht="15.75">
      <c r="A90" s="1">
        <v>425</v>
      </c>
      <c r="B90" s="1">
        <v>1.0358</v>
      </c>
      <c r="C90" s="1">
        <f t="shared" si="12"/>
        <v>1.0959823850199557</v>
      </c>
      <c r="D90" s="14">
        <f t="shared" si="13"/>
        <v>1.232665088036405</v>
      </c>
      <c r="E90" s="1">
        <f t="shared" si="14"/>
        <v>369.1908178734718</v>
      </c>
    </row>
    <row r="91" spans="1:5" ht="15.75">
      <c r="A91" s="1">
        <v>426.3</v>
      </c>
      <c r="B91" s="1">
        <v>1.224</v>
      </c>
      <c r="C91" s="1">
        <f t="shared" si="12"/>
        <v>1.2954385512147961</v>
      </c>
      <c r="D91" s="14">
        <f t="shared" si="13"/>
        <v>1.2333881879363562</v>
      </c>
      <c r="E91" s="1">
        <f t="shared" si="14"/>
        <v>370.24482504875954</v>
      </c>
    </row>
    <row r="92" spans="1:5" ht="15.75">
      <c r="A92" s="1">
        <v>427.7</v>
      </c>
      <c r="B92" s="1">
        <v>1.1732</v>
      </c>
      <c r="C92" s="1">
        <f t="shared" si="12"/>
        <v>1.2420052820063898</v>
      </c>
      <c r="D92" s="14">
        <f t="shared" si="13"/>
        <v>1.2341669109055347</v>
      </c>
      <c r="E92" s="1">
        <f t="shared" si="14"/>
        <v>371.3791934940882</v>
      </c>
    </row>
    <row r="93" spans="1:5" ht="15.75">
      <c r="A93" s="1">
        <v>427.7</v>
      </c>
      <c r="B93" s="1">
        <v>1.1651</v>
      </c>
      <c r="C93" s="1">
        <f t="shared" si="12"/>
        <v>1.2334302370146988</v>
      </c>
      <c r="D93" s="14">
        <f t="shared" si="13"/>
        <v>1.2341669109055347</v>
      </c>
      <c r="E93" s="1">
        <f t="shared" si="14"/>
        <v>371.3791934940882</v>
      </c>
    </row>
    <row r="94" spans="1:5" ht="15.75">
      <c r="A94" s="1">
        <v>427.7</v>
      </c>
      <c r="B94" s="1">
        <v>1.2912</v>
      </c>
      <c r="C94" s="1">
        <f t="shared" si="12"/>
        <v>1.3669256905273186</v>
      </c>
      <c r="D94" s="14">
        <f t="shared" si="13"/>
        <v>1.2341669109055347</v>
      </c>
      <c r="E94" s="1">
        <f t="shared" si="14"/>
        <v>371.3791934940882</v>
      </c>
    </row>
    <row r="95" spans="1:5" ht="15.75">
      <c r="A95" s="1">
        <v>428</v>
      </c>
      <c r="B95" s="1">
        <v>1.4103</v>
      </c>
      <c r="C95" s="1">
        <f t="shared" si="12"/>
        <v>1.4930960454156295</v>
      </c>
      <c r="D95" s="14">
        <f t="shared" si="13"/>
        <v>1.2343337801132157</v>
      </c>
      <c r="E95" s="1">
        <f t="shared" si="14"/>
        <v>371.6222395848891</v>
      </c>
    </row>
    <row r="96" spans="1:5" ht="15.75">
      <c r="A96" s="1">
        <v>428.57</v>
      </c>
      <c r="B96" s="1">
        <v>1.3895</v>
      </c>
      <c r="C96" s="1">
        <f t="shared" si="12"/>
        <v>1.4712348474508667</v>
      </c>
      <c r="D96" s="14">
        <f t="shared" si="13"/>
        <v>1.2346508316078098</v>
      </c>
      <c r="E96" s="1">
        <f t="shared" si="14"/>
        <v>372.08390857292005</v>
      </c>
    </row>
    <row r="97" spans="1:5" ht="15.75">
      <c r="A97" s="1">
        <v>429.2</v>
      </c>
      <c r="B97" s="1">
        <v>1.3385</v>
      </c>
      <c r="C97" s="1">
        <f aca="true" t="shared" si="15" ref="C97:C112">B97*(1+($I$28+$I$29*A97)/(1282900)+($I$30+A97*$I$31-$I$32)/400)</f>
        <v>1.4174051413724391</v>
      </c>
      <c r="D97" s="14">
        <f aca="true" t="shared" si="16" ref="D97:D112">G$18+G$20*A97</f>
        <v>1.23500125694394</v>
      </c>
      <c r="E97" s="1">
        <f t="shared" si="14"/>
        <v>372.59402951122496</v>
      </c>
    </row>
    <row r="98" spans="1:5" ht="15.75">
      <c r="A98" s="1">
        <v>429.2</v>
      </c>
      <c r="B98" s="1">
        <v>0.8689</v>
      </c>
      <c r="C98" s="1">
        <f t="shared" si="15"/>
        <v>0.9201220226660534</v>
      </c>
      <c r="D98" s="14">
        <f t="shared" si="16"/>
        <v>1.23500125694394</v>
      </c>
      <c r="E98" s="1">
        <f aca="true" t="shared" si="17" ref="E98:E113">E97+(A98-A97)/D98</f>
        <v>372.59402951122496</v>
      </c>
    </row>
    <row r="99" spans="1:5" ht="15.75">
      <c r="A99" s="1">
        <v>429.2</v>
      </c>
      <c r="B99" s="1">
        <v>1.1345</v>
      </c>
      <c r="C99" s="1">
        <f t="shared" si="15"/>
        <v>1.201379255051948</v>
      </c>
      <c r="D99" s="14">
        <f t="shared" si="16"/>
        <v>1.23500125694394</v>
      </c>
      <c r="E99" s="1">
        <f t="shared" si="17"/>
        <v>372.59402951122496</v>
      </c>
    </row>
    <row r="100" spans="1:5" ht="15.75">
      <c r="A100" s="1">
        <v>430.7</v>
      </c>
      <c r="B100" s="1">
        <v>1.2108</v>
      </c>
      <c r="C100" s="1">
        <f t="shared" si="15"/>
        <v>1.282543915546695</v>
      </c>
      <c r="D100" s="14">
        <f t="shared" si="16"/>
        <v>1.2358356029823454</v>
      </c>
      <c r="E100" s="1">
        <f t="shared" si="17"/>
        <v>373.80778318232825</v>
      </c>
    </row>
    <row r="101" spans="1:5" ht="15.75">
      <c r="A101" s="1">
        <v>430.7</v>
      </c>
      <c r="B101" s="1">
        <v>1.2022</v>
      </c>
      <c r="C101" s="1">
        <f t="shared" si="15"/>
        <v>1.2734343370253027</v>
      </c>
      <c r="D101" s="14">
        <f t="shared" si="16"/>
        <v>1.2358356029823454</v>
      </c>
      <c r="E101" s="1">
        <f t="shared" si="17"/>
        <v>373.80778318232825</v>
      </c>
    </row>
    <row r="102" spans="1:5" ht="15.75">
      <c r="A102" s="1">
        <v>430.7</v>
      </c>
      <c r="B102" s="1">
        <v>1.2224</v>
      </c>
      <c r="C102" s="1">
        <f t="shared" si="15"/>
        <v>1.2948312540174098</v>
      </c>
      <c r="D102" s="14">
        <f t="shared" si="16"/>
        <v>1.2358356029823454</v>
      </c>
      <c r="E102" s="1">
        <f t="shared" si="17"/>
        <v>373.80778318232825</v>
      </c>
    </row>
    <row r="103" spans="1:5" ht="15.75">
      <c r="A103" s="1">
        <v>431.7</v>
      </c>
      <c r="B103" s="1">
        <v>1.0756</v>
      </c>
      <c r="C103" s="1">
        <f t="shared" si="15"/>
        <v>1.1395500618537848</v>
      </c>
      <c r="D103" s="14">
        <f t="shared" si="16"/>
        <v>1.2363918336746156</v>
      </c>
      <c r="E103" s="1">
        <f t="shared" si="17"/>
        <v>374.6165882656067</v>
      </c>
    </row>
    <row r="104" spans="1:5" ht="15.75">
      <c r="A104" s="1">
        <v>433.2</v>
      </c>
      <c r="B104" s="1">
        <v>1.036</v>
      </c>
      <c r="C104" s="1">
        <f t="shared" si="15"/>
        <v>1.0979094315996965</v>
      </c>
      <c r="D104" s="14">
        <f t="shared" si="16"/>
        <v>1.237226179713021</v>
      </c>
      <c r="E104" s="1">
        <f t="shared" si="17"/>
        <v>375.82897774183647</v>
      </c>
    </row>
    <row r="105" spans="1:5" ht="15.75">
      <c r="A105" s="1">
        <v>434.7</v>
      </c>
      <c r="B105" s="1">
        <v>1.1586</v>
      </c>
      <c r="C105" s="1">
        <f t="shared" si="15"/>
        <v>1.228186711572116</v>
      </c>
      <c r="D105" s="14">
        <f t="shared" si="16"/>
        <v>1.2380605257514263</v>
      </c>
      <c r="E105" s="1">
        <f t="shared" si="17"/>
        <v>377.04055017210163</v>
      </c>
    </row>
    <row r="106" spans="1:5" ht="15.75">
      <c r="A106" s="1">
        <v>436.2</v>
      </c>
      <c r="B106" s="1">
        <v>1.0984</v>
      </c>
      <c r="C106" s="1">
        <f t="shared" si="15"/>
        <v>1.164703735453199</v>
      </c>
      <c r="D106" s="14">
        <f t="shared" si="16"/>
        <v>1.2388948717898318</v>
      </c>
      <c r="E106" s="1">
        <f t="shared" si="17"/>
        <v>378.2513066568976</v>
      </c>
    </row>
    <row r="107" spans="1:5" ht="15.75">
      <c r="A107" s="1">
        <v>436.7</v>
      </c>
      <c r="B107" s="1">
        <v>1.2749</v>
      </c>
      <c r="C107" s="1">
        <f t="shared" si="15"/>
        <v>1.3519866878097724</v>
      </c>
      <c r="D107" s="14">
        <f t="shared" si="16"/>
        <v>1.239172987135967</v>
      </c>
      <c r="E107" s="1">
        <f t="shared" si="17"/>
        <v>378.65480157261203</v>
      </c>
    </row>
    <row r="108" spans="1:5" ht="15.75">
      <c r="A108" s="1">
        <v>437.4</v>
      </c>
      <c r="B108" s="1">
        <v>1.1324</v>
      </c>
      <c r="C108" s="1">
        <f t="shared" si="15"/>
        <v>1.201030506009914</v>
      </c>
      <c r="D108" s="14">
        <f t="shared" si="16"/>
        <v>1.239562348620556</v>
      </c>
      <c r="E108" s="1">
        <f t="shared" si="17"/>
        <v>379.21951701494453</v>
      </c>
    </row>
    <row r="109" spans="1:5" ht="15.75">
      <c r="A109" s="1">
        <v>438.9</v>
      </c>
      <c r="B109" s="1">
        <v>1.3196</v>
      </c>
      <c r="C109" s="1">
        <f t="shared" si="15"/>
        <v>1.3999756921108284</v>
      </c>
      <c r="D109" s="14">
        <f t="shared" si="16"/>
        <v>1.2403966946589615</v>
      </c>
      <c r="E109" s="1">
        <f t="shared" si="17"/>
        <v>380.42880756405583</v>
      </c>
    </row>
    <row r="110" spans="1:5" ht="15.75">
      <c r="A110" s="1">
        <v>441.3</v>
      </c>
      <c r="B110" s="1">
        <v>0.9858</v>
      </c>
      <c r="C110" s="1">
        <f t="shared" si="15"/>
        <v>1.0463219710100629</v>
      </c>
      <c r="D110" s="14">
        <f t="shared" si="16"/>
        <v>1.2417316483204102</v>
      </c>
      <c r="E110" s="1">
        <f t="shared" si="17"/>
        <v>382.3615923193178</v>
      </c>
    </row>
    <row r="111" spans="1:5" ht="15.75">
      <c r="A111" s="1">
        <v>442.8</v>
      </c>
      <c r="B111" s="1">
        <v>1.1646</v>
      </c>
      <c r="C111" s="1">
        <f t="shared" si="15"/>
        <v>1.23645192527241</v>
      </c>
      <c r="D111" s="14">
        <f t="shared" si="16"/>
        <v>1.2425659943588157</v>
      </c>
      <c r="E111" s="1">
        <f t="shared" si="17"/>
        <v>383.5687716617511</v>
      </c>
    </row>
    <row r="112" spans="1:5" ht="15.75">
      <c r="A112" s="1">
        <v>444.3</v>
      </c>
      <c r="B112" s="1">
        <v>1.2143</v>
      </c>
      <c r="C112" s="1">
        <f t="shared" si="15"/>
        <v>1.2895860523983316</v>
      </c>
      <c r="D112" s="14">
        <f t="shared" si="16"/>
        <v>1.243400340397221</v>
      </c>
      <c r="E112" s="1">
        <f t="shared" si="17"/>
        <v>384.77514096314667</v>
      </c>
    </row>
    <row r="113" spans="1:5" ht="15.75">
      <c r="A113" s="1">
        <v>445.8</v>
      </c>
      <c r="B113" s="1">
        <v>1.2195</v>
      </c>
      <c r="C113" s="1">
        <f aca="true" t="shared" si="18" ref="C113:C128">B113*(1+($I$28+$I$29*A113)/(1282900)+($I$30+A113*$I$31-$I$32)/400)</f>
        <v>1.2954778284342476</v>
      </c>
      <c r="D113" s="14">
        <f aca="true" t="shared" si="19" ref="D113:D128">G$18+G$20*A113</f>
        <v>1.2442346864356264</v>
      </c>
      <c r="E113" s="1">
        <f t="shared" si="17"/>
        <v>385.9807013098824</v>
      </c>
    </row>
    <row r="114" spans="1:5" ht="15.75">
      <c r="A114" s="1">
        <v>446.9</v>
      </c>
      <c r="B114" s="1">
        <v>1.1912</v>
      </c>
      <c r="C114" s="1">
        <f t="shared" si="18"/>
        <v>1.2656792607497012</v>
      </c>
      <c r="D114" s="14">
        <f t="shared" si="19"/>
        <v>1.2448465401971236</v>
      </c>
      <c r="E114" s="1">
        <f aca="true" t="shared" si="20" ref="E114:E129">E113+(A114-A113)/D114</f>
        <v>386.8643443650543</v>
      </c>
    </row>
    <row r="115" spans="1:5" ht="15.75">
      <c r="A115" s="1">
        <v>447.9</v>
      </c>
      <c r="B115" s="1">
        <v>1.162</v>
      </c>
      <c r="C115" s="1">
        <f t="shared" si="18"/>
        <v>1.2348881848221924</v>
      </c>
      <c r="D115" s="14">
        <f t="shared" si="19"/>
        <v>1.2454027708893938</v>
      </c>
      <c r="E115" s="1">
        <f t="shared" si="20"/>
        <v>387.66729745250075</v>
      </c>
    </row>
    <row r="116" spans="1:5" ht="15.75">
      <c r="A116" s="1">
        <v>451</v>
      </c>
      <c r="B116" s="1">
        <v>1.0594</v>
      </c>
      <c r="C116" s="1">
        <f t="shared" si="18"/>
        <v>1.12651560931524</v>
      </c>
      <c r="D116" s="14">
        <f t="shared" si="19"/>
        <v>1.2471270860354318</v>
      </c>
      <c r="E116" s="1">
        <f t="shared" si="20"/>
        <v>390.15301044415327</v>
      </c>
    </row>
    <row r="117" spans="1:5" ht="15.75">
      <c r="A117" s="1">
        <v>452.2</v>
      </c>
      <c r="B117" s="1">
        <v>1.1903</v>
      </c>
      <c r="C117" s="1">
        <f t="shared" si="18"/>
        <v>1.2659968750763682</v>
      </c>
      <c r="D117" s="14">
        <f t="shared" si="19"/>
        <v>1.247794562866156</v>
      </c>
      <c r="E117" s="1">
        <f t="shared" si="20"/>
        <v>391.11470721356665</v>
      </c>
    </row>
    <row r="118" spans="1:5" ht="15.75">
      <c r="A118" s="1">
        <v>454</v>
      </c>
      <c r="B118" s="1">
        <v>1.1588</v>
      </c>
      <c r="C118" s="1">
        <f t="shared" si="18"/>
        <v>1.2329148305919795</v>
      </c>
      <c r="D118" s="14">
        <f t="shared" si="19"/>
        <v>1.2487957781122425</v>
      </c>
      <c r="E118" s="1">
        <f t="shared" si="20"/>
        <v>392.55609581492865</v>
      </c>
    </row>
    <row r="119" spans="1:5" ht="15.75">
      <c r="A119" s="1">
        <v>455.5</v>
      </c>
      <c r="B119" s="1">
        <v>1.1971</v>
      </c>
      <c r="C119" s="1">
        <f t="shared" si="18"/>
        <v>1.2740270254847177</v>
      </c>
      <c r="D119" s="14">
        <f t="shared" si="19"/>
        <v>1.2496301241506478</v>
      </c>
      <c r="E119" s="1">
        <f t="shared" si="20"/>
        <v>393.7564510008438</v>
      </c>
    </row>
    <row r="120" spans="1:5" ht="15.75">
      <c r="A120" s="1">
        <v>457</v>
      </c>
      <c r="B120" s="1">
        <v>1.092</v>
      </c>
      <c r="C120" s="1">
        <f t="shared" si="18"/>
        <v>1.1625039378571582</v>
      </c>
      <c r="D120" s="14">
        <f t="shared" si="19"/>
        <v>1.2504644701890533</v>
      </c>
      <c r="E120" s="1">
        <f t="shared" si="20"/>
        <v>394.9560052750834</v>
      </c>
    </row>
    <row r="121" spans="1:5" ht="15.75">
      <c r="A121" s="1">
        <v>458.5</v>
      </c>
      <c r="B121" s="1">
        <v>1.162</v>
      </c>
      <c r="C121" s="1">
        <f t="shared" si="18"/>
        <v>1.2373753830692185</v>
      </c>
      <c r="D121" s="14">
        <f t="shared" si="19"/>
        <v>1.2512988162274588</v>
      </c>
      <c r="E121" s="1">
        <f t="shared" si="20"/>
        <v>396.1547597057176</v>
      </c>
    </row>
    <row r="122" spans="1:5" ht="15.75">
      <c r="A122" s="1">
        <v>460.6</v>
      </c>
      <c r="B122" s="1">
        <v>1.3762</v>
      </c>
      <c r="C122" s="1">
        <f t="shared" si="18"/>
        <v>1.4660534598597386</v>
      </c>
      <c r="D122" s="14">
        <f t="shared" si="19"/>
        <v>1.2524669006812261</v>
      </c>
      <c r="E122" s="1">
        <f t="shared" si="20"/>
        <v>397.83145072155025</v>
      </c>
    </row>
    <row r="123" spans="1:5" ht="15.75">
      <c r="A123" s="1">
        <v>462.1</v>
      </c>
      <c r="B123" s="1">
        <v>1.1166</v>
      </c>
      <c r="C123" s="1">
        <f t="shared" si="18"/>
        <v>1.1898421296250294</v>
      </c>
      <c r="D123" s="14">
        <f t="shared" si="19"/>
        <v>1.2533012467196316</v>
      </c>
      <c r="E123" s="1">
        <f t="shared" si="20"/>
        <v>399.0282898724935</v>
      </c>
    </row>
    <row r="124" spans="1:5" ht="15.75">
      <c r="A124" s="1">
        <v>463.6</v>
      </c>
      <c r="B124" s="1">
        <v>1.1135</v>
      </c>
      <c r="C124" s="1">
        <f t="shared" si="18"/>
        <v>1.1868760602790742</v>
      </c>
      <c r="D124" s="14">
        <f t="shared" si="19"/>
        <v>1.254135592758037</v>
      </c>
      <c r="E124" s="1">
        <f t="shared" si="20"/>
        <v>400.22433279533345</v>
      </c>
    </row>
    <row r="125" spans="1:5" ht="15.75">
      <c r="A125" s="1">
        <v>464.2</v>
      </c>
      <c r="B125" s="1">
        <v>1.104</v>
      </c>
      <c r="C125" s="1">
        <f t="shared" si="18"/>
        <v>1.1768837985871878</v>
      </c>
      <c r="D125" s="14">
        <f t="shared" si="19"/>
        <v>1.2544693311733992</v>
      </c>
      <c r="E125" s="1">
        <f t="shared" si="20"/>
        <v>400.70262268659667</v>
      </c>
    </row>
    <row r="126" spans="1:5" ht="15.75">
      <c r="A126" s="1">
        <v>470.2</v>
      </c>
      <c r="B126" s="1">
        <v>1.3054</v>
      </c>
      <c r="C126" s="1">
        <f t="shared" si="18"/>
        <v>1.3931613980566382</v>
      </c>
      <c r="D126" s="14">
        <f t="shared" si="19"/>
        <v>1.2578067153270207</v>
      </c>
      <c r="E126" s="1">
        <f t="shared" si="20"/>
        <v>405.4728309601628</v>
      </c>
    </row>
    <row r="127" spans="1:5" ht="15.75">
      <c r="A127" s="1">
        <v>471.7</v>
      </c>
      <c r="B127" s="1">
        <v>1.0513</v>
      </c>
      <c r="C127" s="1">
        <f t="shared" si="18"/>
        <v>1.122296812129769</v>
      </c>
      <c r="D127" s="14">
        <f t="shared" si="19"/>
        <v>1.258641061365426</v>
      </c>
      <c r="E127" s="1">
        <f t="shared" si="20"/>
        <v>406.66459249253546</v>
      </c>
    </row>
    <row r="128" spans="1:5" ht="15.75">
      <c r="A128" s="1">
        <v>473.2</v>
      </c>
      <c r="B128" s="1">
        <v>1.1045</v>
      </c>
      <c r="C128" s="1">
        <f t="shared" si="18"/>
        <v>1.1794240814615284</v>
      </c>
      <c r="D128" s="14">
        <f t="shared" si="19"/>
        <v>1.2594754074038315</v>
      </c>
      <c r="E128" s="1">
        <f t="shared" si="20"/>
        <v>407.8555645362786</v>
      </c>
    </row>
    <row r="129" spans="1:5" ht="15.75">
      <c r="A129" s="1">
        <v>474.7</v>
      </c>
      <c r="B129" s="1">
        <v>1.1356</v>
      </c>
      <c r="C129" s="1">
        <f aca="true" t="shared" si="21" ref="C129:C144">B129*(1+($I$28+$I$29*A129)/(1282900)+($I$30+A129*$I$31-$I$32)/400)</f>
        <v>1.212977724716422</v>
      </c>
      <c r="D129" s="14">
        <f aca="true" t="shared" si="22" ref="D129:D144">G$18+G$20*A129</f>
        <v>1.260309753442237</v>
      </c>
      <c r="E129" s="1">
        <f t="shared" si="20"/>
        <v>409.04574813670155</v>
      </c>
    </row>
    <row r="130" spans="1:5" ht="15.75">
      <c r="A130" s="1">
        <v>476.2</v>
      </c>
      <c r="B130" s="1">
        <v>1.0162</v>
      </c>
      <c r="C130" s="1">
        <f t="shared" si="21"/>
        <v>1.0857498254077285</v>
      </c>
      <c r="D130" s="14">
        <f t="shared" si="22"/>
        <v>1.2611440994806422</v>
      </c>
      <c r="E130" s="1">
        <f aca="true" t="shared" si="23" ref="E130:E145">E129+(A130-A129)/D130</f>
        <v>410.2351443370388</v>
      </c>
    </row>
    <row r="131" spans="1:5" ht="15.75">
      <c r="A131" s="1">
        <v>477.4</v>
      </c>
      <c r="B131" s="1">
        <v>1.0232</v>
      </c>
      <c r="C131" s="1">
        <f t="shared" si="21"/>
        <v>1.0934768493078169</v>
      </c>
      <c r="D131" s="14">
        <f t="shared" si="22"/>
        <v>1.2618115763113666</v>
      </c>
      <c r="E131" s="1">
        <f t="shared" si="23"/>
        <v>411.1861579610443</v>
      </c>
    </row>
    <row r="132" spans="1:5" ht="15.75">
      <c r="A132" s="1">
        <v>478.3</v>
      </c>
      <c r="B132" s="1">
        <v>1.3333</v>
      </c>
      <c r="C132" s="1">
        <f t="shared" si="21"/>
        <v>1.4251178785422207</v>
      </c>
      <c r="D132" s="14">
        <f t="shared" si="22"/>
        <v>1.2623121839344098</v>
      </c>
      <c r="E132" s="1">
        <f t="shared" si="23"/>
        <v>411.8991353143919</v>
      </c>
    </row>
    <row r="133" spans="1:5" ht="15.75">
      <c r="A133" s="1">
        <v>500.8</v>
      </c>
      <c r="B133" s="1">
        <v>1.1216</v>
      </c>
      <c r="C133" s="1">
        <f t="shared" si="21"/>
        <v>1.2039350073087285</v>
      </c>
      <c r="D133" s="14">
        <f t="shared" si="22"/>
        <v>1.2748273745104908</v>
      </c>
      <c r="E133" s="1">
        <f t="shared" si="23"/>
        <v>429.54858374158744</v>
      </c>
    </row>
    <row r="134" spans="1:5" ht="15.75">
      <c r="A134" s="1">
        <v>501.9</v>
      </c>
      <c r="B134" s="1">
        <v>1.1304</v>
      </c>
      <c r="C134" s="1">
        <f t="shared" si="21"/>
        <v>1.2136320888042351</v>
      </c>
      <c r="D134" s="14">
        <f t="shared" si="22"/>
        <v>1.275439228271988</v>
      </c>
      <c r="E134" s="1">
        <f t="shared" si="23"/>
        <v>430.41103173253583</v>
      </c>
    </row>
    <row r="135" spans="1:5" ht="15.75">
      <c r="A135" s="1">
        <v>503.8</v>
      </c>
      <c r="B135" s="1">
        <v>1.2167</v>
      </c>
      <c r="C135" s="1">
        <f t="shared" si="21"/>
        <v>1.3067532190762148</v>
      </c>
      <c r="D135" s="14">
        <f t="shared" si="22"/>
        <v>1.2764960665873015</v>
      </c>
      <c r="E135" s="1">
        <f t="shared" si="23"/>
        <v>431.8994812857567</v>
      </c>
    </row>
    <row r="136" spans="1:5" ht="15.75">
      <c r="A136" s="1">
        <v>504.73</v>
      </c>
      <c r="B136" s="1">
        <v>1.5221</v>
      </c>
      <c r="C136" s="1">
        <f t="shared" si="21"/>
        <v>1.6350430323973788</v>
      </c>
      <c r="D136" s="14">
        <f t="shared" si="22"/>
        <v>1.2770133611311127</v>
      </c>
      <c r="E136" s="1">
        <f t="shared" si="23"/>
        <v>432.6277430473848</v>
      </c>
    </row>
    <row r="137" spans="1:5" ht="15.75">
      <c r="A137" s="1">
        <v>508.9</v>
      </c>
      <c r="B137" s="1">
        <v>1.1145</v>
      </c>
      <c r="C137" s="1">
        <f t="shared" si="21"/>
        <v>1.1981367095004438</v>
      </c>
      <c r="D137" s="14">
        <f t="shared" si="22"/>
        <v>1.2793328431178799</v>
      </c>
      <c r="E137" s="1">
        <f t="shared" si="23"/>
        <v>435.8872544579081</v>
      </c>
    </row>
    <row r="138" spans="1:5" ht="15.75">
      <c r="A138" s="1">
        <v>510.4</v>
      </c>
      <c r="B138" s="1">
        <v>1.0173</v>
      </c>
      <c r="C138" s="1">
        <f t="shared" si="21"/>
        <v>1.0939505510985978</v>
      </c>
      <c r="D138" s="14">
        <f t="shared" si="22"/>
        <v>1.2801671891562851</v>
      </c>
      <c r="E138" s="1">
        <f t="shared" si="23"/>
        <v>437.0589764116543</v>
      </c>
    </row>
    <row r="139" spans="1:5" ht="15.75">
      <c r="A139" s="1">
        <v>511</v>
      </c>
      <c r="B139" s="1">
        <v>1.0436</v>
      </c>
      <c r="C139" s="1">
        <f t="shared" si="21"/>
        <v>1.1223586182191803</v>
      </c>
      <c r="D139" s="14">
        <f t="shared" si="22"/>
        <v>1.2805009275716475</v>
      </c>
      <c r="E139" s="1">
        <f t="shared" si="23"/>
        <v>437.52754303826185</v>
      </c>
    </row>
    <row r="140" spans="1:5" ht="15.75">
      <c r="A140" s="1">
        <v>513</v>
      </c>
      <c r="B140" s="1">
        <v>1.1965</v>
      </c>
      <c r="C140" s="1">
        <f t="shared" si="21"/>
        <v>1.2872809224676436</v>
      </c>
      <c r="D140" s="14">
        <f t="shared" si="22"/>
        <v>1.2816133889561878</v>
      </c>
      <c r="E140" s="1">
        <f t="shared" si="23"/>
        <v>439.0880760486332</v>
      </c>
    </row>
    <row r="141" spans="1:5" ht="15.75">
      <c r="A141" s="1">
        <v>514.6</v>
      </c>
      <c r="B141" s="1">
        <v>1.3022</v>
      </c>
      <c r="C141" s="1">
        <f t="shared" si="21"/>
        <v>1.4014213222802463</v>
      </c>
      <c r="D141" s="14">
        <f t="shared" si="22"/>
        <v>1.2825033580638203</v>
      </c>
      <c r="E141" s="1">
        <f t="shared" si="23"/>
        <v>440.3356361348816</v>
      </c>
    </row>
    <row r="142" spans="1:5" ht="15.75">
      <c r="A142" s="1">
        <v>518.6</v>
      </c>
      <c r="B142" s="1">
        <v>1.385</v>
      </c>
      <c r="C142" s="1">
        <f t="shared" si="21"/>
        <v>1.491648966495978</v>
      </c>
      <c r="D142" s="14">
        <f t="shared" si="22"/>
        <v>1.2847282808329012</v>
      </c>
      <c r="E142" s="1">
        <f t="shared" si="23"/>
        <v>443.4491349654723</v>
      </c>
    </row>
    <row r="143" spans="1:5" ht="15.75">
      <c r="A143" s="1">
        <v>520.1</v>
      </c>
      <c r="B143" s="1">
        <v>1.0764</v>
      </c>
      <c r="C143" s="1">
        <f t="shared" si="21"/>
        <v>1.1596119170471673</v>
      </c>
      <c r="D143" s="14">
        <f t="shared" si="22"/>
        <v>1.2855626268713067</v>
      </c>
      <c r="E143" s="1">
        <f t="shared" si="23"/>
        <v>444.6159392647312</v>
      </c>
    </row>
    <row r="144" spans="1:5" ht="15.75">
      <c r="A144" s="1">
        <v>521.01</v>
      </c>
      <c r="B144" s="1">
        <v>1.7019</v>
      </c>
      <c r="C144" s="1">
        <f t="shared" si="21"/>
        <v>1.8337794012671411</v>
      </c>
      <c r="D144" s="14">
        <f t="shared" si="22"/>
        <v>1.2860687968012727</v>
      </c>
      <c r="E144" s="1">
        <f t="shared" si="23"/>
        <v>445.32352194013964</v>
      </c>
    </row>
    <row r="145" spans="1:5" ht="15.75">
      <c r="A145" s="1">
        <v>522.44</v>
      </c>
      <c r="B145" s="1">
        <v>1.4603</v>
      </c>
      <c r="C145" s="1">
        <f aca="true" t="shared" si="24" ref="C145:C160">B145*(1+($I$28+$I$29*A145)/(1282900)+($I$30+A145*$I$31-$I$32)/400)</f>
        <v>1.5738796087722708</v>
      </c>
      <c r="D145" s="14">
        <f aca="true" t="shared" si="25" ref="D145:D160">G$18+G$20*A145</f>
        <v>1.2868642066912193</v>
      </c>
      <c r="E145" s="1">
        <f t="shared" si="23"/>
        <v>446.4347502986289</v>
      </c>
    </row>
    <row r="146" spans="1:5" ht="15.75">
      <c r="A146" s="1">
        <v>524.28</v>
      </c>
      <c r="B146" s="1">
        <v>1.1734</v>
      </c>
      <c r="C146" s="1">
        <f t="shared" si="24"/>
        <v>1.2651009986278665</v>
      </c>
      <c r="D146" s="14">
        <f t="shared" si="25"/>
        <v>1.2878876711649965</v>
      </c>
      <c r="E146" s="1">
        <f aca="true" t="shared" si="26" ref="E146:E161">E145+(A146-A145)/D146</f>
        <v>447.8634463263931</v>
      </c>
    </row>
    <row r="147" spans="1:5" ht="15.75">
      <c r="A147" s="1">
        <v>525.5</v>
      </c>
      <c r="B147" s="1">
        <v>1.3187</v>
      </c>
      <c r="C147" s="1">
        <f t="shared" si="24"/>
        <v>1.4220810334431089</v>
      </c>
      <c r="D147" s="14">
        <f t="shared" si="25"/>
        <v>1.2885662726095661</v>
      </c>
      <c r="E147" s="1">
        <f t="shared" si="26"/>
        <v>448.8102350371742</v>
      </c>
    </row>
    <row r="148" spans="1:5" ht="15.75">
      <c r="A148" s="1">
        <v>528</v>
      </c>
      <c r="B148" s="1">
        <v>1.1742</v>
      </c>
      <c r="C148" s="1">
        <f t="shared" si="24"/>
        <v>1.2668455486233805</v>
      </c>
      <c r="D148" s="14">
        <f t="shared" si="25"/>
        <v>1.2899568493402418</v>
      </c>
      <c r="E148" s="1">
        <f t="shared" si="26"/>
        <v>450.74828436128814</v>
      </c>
    </row>
    <row r="149" spans="1:5" ht="15.75">
      <c r="A149" s="1">
        <v>529.5</v>
      </c>
      <c r="B149" s="1">
        <v>1.3691</v>
      </c>
      <c r="C149" s="1">
        <f t="shared" si="24"/>
        <v>1.4775380438165275</v>
      </c>
      <c r="D149" s="14">
        <f t="shared" si="25"/>
        <v>1.2907911953786473</v>
      </c>
      <c r="E149" s="1">
        <f t="shared" si="26"/>
        <v>451.91036232197644</v>
      </c>
    </row>
    <row r="150" spans="1:5" ht="15.75">
      <c r="A150" s="1">
        <v>531</v>
      </c>
      <c r="B150" s="1">
        <v>1.1294</v>
      </c>
      <c r="C150" s="1">
        <f t="shared" si="24"/>
        <v>1.2191949594250826</v>
      </c>
      <c r="D150" s="14">
        <f t="shared" si="25"/>
        <v>1.2916255414170525</v>
      </c>
      <c r="E150" s="1">
        <f t="shared" si="26"/>
        <v>453.0716896199442</v>
      </c>
    </row>
    <row r="151" spans="1:5" ht="15.75">
      <c r="A151" s="1">
        <v>532.15</v>
      </c>
      <c r="B151" s="1">
        <v>1.182</v>
      </c>
      <c r="C151" s="1">
        <f t="shared" si="24"/>
        <v>1.2762514980601851</v>
      </c>
      <c r="D151" s="14">
        <f t="shared" si="25"/>
        <v>1.2922652067131635</v>
      </c>
      <c r="E151" s="1">
        <f t="shared" si="26"/>
        <v>453.96159982879755</v>
      </c>
    </row>
    <row r="152" spans="1:5" ht="15.75">
      <c r="A152" s="1">
        <v>534</v>
      </c>
      <c r="B152" s="1">
        <v>1.0803</v>
      </c>
      <c r="C152" s="1">
        <f t="shared" si="24"/>
        <v>1.1668456077028349</v>
      </c>
      <c r="D152" s="14">
        <f t="shared" si="25"/>
        <v>1.2932942334938633</v>
      </c>
      <c r="E152" s="1">
        <f t="shared" si="26"/>
        <v>455.39205544522923</v>
      </c>
    </row>
    <row r="153" spans="1:5" ht="15.75">
      <c r="A153" s="1">
        <v>535.5</v>
      </c>
      <c r="B153" s="1">
        <v>1.1813</v>
      </c>
      <c r="C153" s="1">
        <f t="shared" si="24"/>
        <v>1.2762947849736772</v>
      </c>
      <c r="D153" s="14">
        <f t="shared" si="25"/>
        <v>1.2941285795322688</v>
      </c>
      <c r="E153" s="1">
        <f t="shared" si="26"/>
        <v>456.551136562611</v>
      </c>
    </row>
    <row r="154" spans="1:5" ht="15.75">
      <c r="A154" s="1">
        <v>536.1</v>
      </c>
      <c r="B154" s="1">
        <v>1.5352</v>
      </c>
      <c r="C154" s="1">
        <f t="shared" si="24"/>
        <v>1.65883981760797</v>
      </c>
      <c r="D154" s="14">
        <f t="shared" si="25"/>
        <v>1.294462317947631</v>
      </c>
      <c r="E154" s="1">
        <f t="shared" si="26"/>
        <v>457.014649475796</v>
      </c>
    </row>
    <row r="155" spans="1:5" ht="15.75">
      <c r="A155" s="1">
        <v>537.3</v>
      </c>
      <c r="B155" s="1">
        <v>1.2958</v>
      </c>
      <c r="C155" s="1">
        <f t="shared" si="24"/>
        <v>1.4004733423126268</v>
      </c>
      <c r="D155" s="14">
        <f t="shared" si="25"/>
        <v>1.2951297947783553</v>
      </c>
      <c r="E155" s="1">
        <f t="shared" si="26"/>
        <v>457.9411975367224</v>
      </c>
    </row>
    <row r="156" spans="1:5" ht="15.75">
      <c r="A156" s="1">
        <v>538.8</v>
      </c>
      <c r="B156" s="1">
        <v>1.1389</v>
      </c>
      <c r="C156" s="1">
        <f t="shared" si="24"/>
        <v>1.231244092792999</v>
      </c>
      <c r="D156" s="14">
        <f t="shared" si="25"/>
        <v>1.2959641408167606</v>
      </c>
      <c r="E156" s="1">
        <f t="shared" si="26"/>
        <v>459.0986369694637</v>
      </c>
    </row>
    <row r="157" spans="1:5" ht="15.75">
      <c r="A157" s="1">
        <v>539.9</v>
      </c>
      <c r="B157" s="1">
        <v>1.1269</v>
      </c>
      <c r="C157" s="1">
        <f t="shared" si="24"/>
        <v>1.21852141987365</v>
      </c>
      <c r="D157" s="14">
        <f t="shared" si="25"/>
        <v>1.2965759945782578</v>
      </c>
      <c r="E157" s="1">
        <f t="shared" si="26"/>
        <v>459.94702534361204</v>
      </c>
    </row>
    <row r="158" spans="1:5" ht="15.75">
      <c r="A158" s="1">
        <v>541.8</v>
      </c>
      <c r="B158" s="1">
        <v>1.5563</v>
      </c>
      <c r="C158" s="1">
        <f t="shared" si="24"/>
        <v>1.683430433080686</v>
      </c>
      <c r="D158" s="14">
        <f t="shared" si="25"/>
        <v>1.2976328328935713</v>
      </c>
      <c r="E158" s="1">
        <f t="shared" si="26"/>
        <v>461.4112299720994</v>
      </c>
    </row>
    <row r="159" spans="1:5" ht="15.75">
      <c r="A159" s="1">
        <v>542.4</v>
      </c>
      <c r="B159" s="1">
        <v>1.1209</v>
      </c>
      <c r="C159" s="1">
        <f t="shared" si="24"/>
        <v>1.2125994513500147</v>
      </c>
      <c r="D159" s="14">
        <f t="shared" si="25"/>
        <v>1.2979665713089337</v>
      </c>
      <c r="E159" s="1">
        <f t="shared" si="26"/>
        <v>461.8734914919743</v>
      </c>
    </row>
    <row r="160" spans="1:5" ht="15.75">
      <c r="A160" s="1">
        <v>544.8</v>
      </c>
      <c r="B160" s="1">
        <v>1.1244</v>
      </c>
      <c r="C160" s="1">
        <f t="shared" si="24"/>
        <v>1.216930699213052</v>
      </c>
      <c r="D160" s="14">
        <f t="shared" si="25"/>
        <v>1.299301524970382</v>
      </c>
      <c r="E160" s="1">
        <f t="shared" si="26"/>
        <v>463.7206377885621</v>
      </c>
    </row>
    <row r="161" spans="1:5" ht="15.75">
      <c r="A161" s="1">
        <v>546.6</v>
      </c>
      <c r="B161" s="1">
        <v>1.1828</v>
      </c>
      <c r="C161" s="1">
        <f aca="true" t="shared" si="27" ref="C161:C176">B161*(1+($I$28+$I$29*A161)/(1282900)+($I$30+A161*$I$31-$I$32)/400)</f>
        <v>1.2805665484223014</v>
      </c>
      <c r="D161" s="14">
        <f aca="true" t="shared" si="28" ref="D161:D176">G$18+G$20*A161</f>
        <v>1.3003027402164686</v>
      </c>
      <c r="E161" s="1">
        <f t="shared" si="26"/>
        <v>465.10493080304917</v>
      </c>
    </row>
    <row r="162" spans="1:5" ht="15.75">
      <c r="A162" s="1">
        <v>548.1</v>
      </c>
      <c r="B162" s="1">
        <v>1.0979</v>
      </c>
      <c r="C162" s="1">
        <f t="shared" si="27"/>
        <v>1.1889815265291361</v>
      </c>
      <c r="D162" s="14">
        <f t="shared" si="28"/>
        <v>1.3011370862548741</v>
      </c>
      <c r="E162" s="1">
        <f aca="true" t="shared" si="29" ref="E162:E177">E161+(A162-A161)/D162</f>
        <v>466.25776859073954</v>
      </c>
    </row>
    <row r="163" spans="1:5" ht="15.75">
      <c r="A163" s="1">
        <v>549.6</v>
      </c>
      <c r="B163" s="1">
        <v>1.1428</v>
      </c>
      <c r="C163" s="1">
        <f t="shared" si="27"/>
        <v>1.237952566464246</v>
      </c>
      <c r="D163" s="14">
        <f t="shared" si="28"/>
        <v>1.3019714322932794</v>
      </c>
      <c r="E163" s="1">
        <f t="shared" si="29"/>
        <v>467.4098676021272</v>
      </c>
    </row>
    <row r="164" spans="1:5" ht="15.75">
      <c r="A164" s="1">
        <v>551.1</v>
      </c>
      <c r="B164" s="1">
        <v>1.2244</v>
      </c>
      <c r="C164" s="1">
        <f t="shared" si="27"/>
        <v>1.3267176619795291</v>
      </c>
      <c r="D164" s="14">
        <f t="shared" si="28"/>
        <v>1.3028057783316849</v>
      </c>
      <c r="E164" s="1">
        <f t="shared" si="29"/>
        <v>468.5612287834698</v>
      </c>
    </row>
    <row r="165" spans="1:5" ht="15.75">
      <c r="A165" s="1">
        <v>552.6</v>
      </c>
      <c r="B165" s="1">
        <v>1.006</v>
      </c>
      <c r="C165" s="1">
        <f t="shared" si="27"/>
        <v>1.0903716560640668</v>
      </c>
      <c r="D165" s="14">
        <f t="shared" si="28"/>
        <v>1.3036401243700904</v>
      </c>
      <c r="E165" s="1">
        <f t="shared" si="29"/>
        <v>469.7118530792085</v>
      </c>
    </row>
    <row r="166" spans="1:5" ht="15.75">
      <c r="A166" s="1">
        <v>553.7</v>
      </c>
      <c r="B166" s="1">
        <v>1.1751</v>
      </c>
      <c r="C166" s="1">
        <f t="shared" si="27"/>
        <v>1.273914825453252</v>
      </c>
      <c r="D166" s="14">
        <f t="shared" si="28"/>
        <v>1.3042519781315876</v>
      </c>
      <c r="E166" s="1">
        <f t="shared" si="29"/>
        <v>470.555248388124</v>
      </c>
    </row>
    <row r="167" spans="1:5" ht="15.75">
      <c r="A167" s="1">
        <v>554.7</v>
      </c>
      <c r="B167" s="1">
        <v>1.2302</v>
      </c>
      <c r="C167" s="1">
        <f t="shared" si="27"/>
        <v>1.3338966285958198</v>
      </c>
      <c r="D167" s="14">
        <f t="shared" si="28"/>
        <v>1.3048082088238577</v>
      </c>
      <c r="E167" s="1">
        <f t="shared" si="29"/>
        <v>471.32164454752694</v>
      </c>
    </row>
    <row r="168" spans="1:5" ht="15.75">
      <c r="A168" s="1">
        <v>556</v>
      </c>
      <c r="B168" s="1">
        <v>1.4584</v>
      </c>
      <c r="C168" s="1">
        <f t="shared" si="27"/>
        <v>1.5817150171646128</v>
      </c>
      <c r="D168" s="14">
        <f t="shared" si="28"/>
        <v>1.3055313087238092</v>
      </c>
      <c r="E168" s="1">
        <f t="shared" si="29"/>
        <v>472.3174077217328</v>
      </c>
    </row>
    <row r="169" spans="1:5" ht="15.75">
      <c r="A169" s="1">
        <v>557.1</v>
      </c>
      <c r="B169" s="1">
        <v>1.3014</v>
      </c>
      <c r="C169" s="1">
        <f t="shared" si="27"/>
        <v>1.4117289508596411</v>
      </c>
      <c r="D169" s="14">
        <f t="shared" si="28"/>
        <v>1.3061431624853064</v>
      </c>
      <c r="E169" s="1">
        <f t="shared" si="29"/>
        <v>473.1595818658802</v>
      </c>
    </row>
    <row r="170" spans="1:5" ht="15.75">
      <c r="A170" s="1">
        <v>559</v>
      </c>
      <c r="B170" s="1">
        <v>1.1627</v>
      </c>
      <c r="C170" s="1">
        <f t="shared" si="27"/>
        <v>1.2617164507002532</v>
      </c>
      <c r="D170" s="14">
        <f t="shared" si="28"/>
        <v>1.30720000080062</v>
      </c>
      <c r="E170" s="1">
        <f t="shared" si="29"/>
        <v>474.61307023708304</v>
      </c>
    </row>
    <row r="171" spans="1:5" ht="15.75">
      <c r="A171" s="1">
        <v>560.5</v>
      </c>
      <c r="B171" s="1">
        <v>1.1453</v>
      </c>
      <c r="C171" s="1">
        <f t="shared" si="27"/>
        <v>1.2431815566497073</v>
      </c>
      <c r="D171" s="14">
        <f t="shared" si="28"/>
        <v>1.3080343468390252</v>
      </c>
      <c r="E171" s="1">
        <f t="shared" si="29"/>
        <v>475.7598291151086</v>
      </c>
    </row>
    <row r="172" spans="1:5" ht="15.75">
      <c r="A172" s="1">
        <v>562</v>
      </c>
      <c r="B172" s="1">
        <v>1.4391</v>
      </c>
      <c r="C172" s="1">
        <f t="shared" si="27"/>
        <v>1.5625266805957603</v>
      </c>
      <c r="D172" s="14">
        <f t="shared" si="28"/>
        <v>1.3088686928774307</v>
      </c>
      <c r="E172" s="1">
        <f t="shared" si="29"/>
        <v>476.90585698494965</v>
      </c>
    </row>
    <row r="173" spans="1:5" ht="15.75">
      <c r="A173" s="1">
        <v>563</v>
      </c>
      <c r="B173" s="1">
        <v>1.505</v>
      </c>
      <c r="C173" s="1">
        <f t="shared" si="27"/>
        <v>1.634382600948967</v>
      </c>
      <c r="D173" s="14">
        <f t="shared" si="28"/>
        <v>1.309424923569701</v>
      </c>
      <c r="E173" s="1">
        <f t="shared" si="29"/>
        <v>477.66955101734504</v>
      </c>
    </row>
    <row r="174" spans="1:5" ht="15.75">
      <c r="A174" s="1">
        <v>563.6</v>
      </c>
      <c r="B174" s="1">
        <v>1.0691</v>
      </c>
      <c r="C174" s="1">
        <f t="shared" si="27"/>
        <v>1.161138458643214</v>
      </c>
      <c r="D174" s="14">
        <f t="shared" si="28"/>
        <v>1.3097586619850632</v>
      </c>
      <c r="E174" s="1">
        <f t="shared" si="29"/>
        <v>478.12765067907253</v>
      </c>
    </row>
    <row r="175" spans="1:5" ht="15.75">
      <c r="A175" s="1">
        <v>565.3</v>
      </c>
      <c r="B175" s="1">
        <v>1.2977</v>
      </c>
      <c r="C175" s="1">
        <f t="shared" si="27"/>
        <v>1.4098640288453768</v>
      </c>
      <c r="D175" s="14">
        <f t="shared" si="28"/>
        <v>1.3107042541619225</v>
      </c>
      <c r="E175" s="1">
        <f t="shared" si="29"/>
        <v>479.424663330555</v>
      </c>
    </row>
    <row r="176" spans="1:5" ht="15.75">
      <c r="A176" s="1">
        <v>566.5</v>
      </c>
      <c r="B176" s="1">
        <v>1.3422</v>
      </c>
      <c r="C176" s="1">
        <f t="shared" si="27"/>
        <v>1.458535529475971</v>
      </c>
      <c r="D176" s="14">
        <f t="shared" si="28"/>
        <v>1.311371730992647</v>
      </c>
      <c r="E176" s="1">
        <f t="shared" si="29"/>
        <v>480.33973567170705</v>
      </c>
    </row>
    <row r="177" spans="1:5" ht="15.75">
      <c r="A177" s="1">
        <v>568.3</v>
      </c>
      <c r="B177" s="1">
        <v>1.1439</v>
      </c>
      <c r="C177" s="1">
        <f aca="true" t="shared" si="30" ref="C177:C192">B177*(1+($I$28+$I$29*A177)/(1282900)+($I$30+A177*$I$31-$I$32)/400)</f>
        <v>1.243463601659028</v>
      </c>
      <c r="D177" s="14">
        <f aca="true" t="shared" si="31" ref="D177:D192">G$18+G$20*A177</f>
        <v>1.3123729462387335</v>
      </c>
      <c r="E177" s="1">
        <f t="shared" si="29"/>
        <v>481.71129701420404</v>
      </c>
    </row>
    <row r="178" spans="1:5" ht="15.75">
      <c r="A178" s="1">
        <v>569.8</v>
      </c>
      <c r="B178" s="1">
        <v>1.1044</v>
      </c>
      <c r="C178" s="1">
        <f t="shared" si="30"/>
        <v>1.2008600872407973</v>
      </c>
      <c r="D178" s="14">
        <f t="shared" si="31"/>
        <v>1.3132072922771387</v>
      </c>
      <c r="E178" s="1">
        <f aca="true" t="shared" si="32" ref="E178:E193">E177+(A178-A177)/D178</f>
        <v>482.8535386152227</v>
      </c>
    </row>
    <row r="179" spans="1:5" ht="15.75">
      <c r="A179" s="1">
        <v>570.9</v>
      </c>
      <c r="B179" s="1">
        <v>1.2059</v>
      </c>
      <c r="C179" s="1">
        <f t="shared" si="30"/>
        <v>1.3114931184884517</v>
      </c>
      <c r="D179" s="14">
        <f t="shared" si="31"/>
        <v>1.313819146038636</v>
      </c>
      <c r="E179" s="1">
        <f t="shared" si="32"/>
        <v>483.6907923600145</v>
      </c>
    </row>
    <row r="180" spans="1:5" ht="15.75">
      <c r="A180" s="1">
        <v>572.8</v>
      </c>
      <c r="B180" s="1">
        <v>1.1015</v>
      </c>
      <c r="C180" s="1">
        <f t="shared" si="30"/>
        <v>1.1983740704799712</v>
      </c>
      <c r="D180" s="14">
        <f t="shared" si="31"/>
        <v>1.3148759843539495</v>
      </c>
      <c r="E180" s="1">
        <f t="shared" si="32"/>
        <v>485.13579555621595</v>
      </c>
    </row>
    <row r="181" spans="1:5" ht="15.75">
      <c r="A181" s="1">
        <v>573.33</v>
      </c>
      <c r="B181" s="1">
        <v>1.2331</v>
      </c>
      <c r="C181" s="1">
        <f t="shared" si="30"/>
        <v>1.3416799186384951</v>
      </c>
      <c r="D181" s="14">
        <f t="shared" si="31"/>
        <v>1.3151707866208528</v>
      </c>
      <c r="E181" s="1">
        <f t="shared" si="32"/>
        <v>485.5387850427463</v>
      </c>
    </row>
    <row r="182" spans="1:5" ht="15.75">
      <c r="A182" s="1">
        <v>574.5</v>
      </c>
      <c r="B182" s="1">
        <v>1.0043</v>
      </c>
      <c r="C182" s="1">
        <f t="shared" si="30"/>
        <v>1.0929703375470583</v>
      </c>
      <c r="D182" s="14">
        <f t="shared" si="31"/>
        <v>1.315821576530809</v>
      </c>
      <c r="E182" s="1">
        <f t="shared" si="32"/>
        <v>486.4279633484287</v>
      </c>
    </row>
    <row r="183" spans="1:5" ht="15.75">
      <c r="A183" s="1">
        <v>576</v>
      </c>
      <c r="B183" s="1">
        <v>1.1019</v>
      </c>
      <c r="C183" s="1">
        <f t="shared" si="30"/>
        <v>1.1995212667845652</v>
      </c>
      <c r="D183" s="14">
        <f t="shared" si="31"/>
        <v>1.3166559225692143</v>
      </c>
      <c r="E183" s="1">
        <f t="shared" si="32"/>
        <v>487.56721315112054</v>
      </c>
    </row>
    <row r="184" spans="1:5" ht="15.75">
      <c r="A184" s="1">
        <v>577.5</v>
      </c>
      <c r="B184" s="1">
        <v>1.1251</v>
      </c>
      <c r="C184" s="1">
        <f t="shared" si="30"/>
        <v>1.2251174231145239</v>
      </c>
      <c r="D184" s="14">
        <f t="shared" si="31"/>
        <v>1.3174902686076198</v>
      </c>
      <c r="E184" s="1">
        <f t="shared" si="32"/>
        <v>488.705741484681</v>
      </c>
    </row>
    <row r="185" spans="1:5" ht="15.75">
      <c r="A185" s="1">
        <v>578.4</v>
      </c>
      <c r="B185" s="1">
        <v>1.153</v>
      </c>
      <c r="C185" s="1">
        <f t="shared" si="30"/>
        <v>1.255707176330334</v>
      </c>
      <c r="D185" s="14">
        <f t="shared" si="31"/>
        <v>1.317990876230663</v>
      </c>
      <c r="E185" s="1">
        <f t="shared" si="32"/>
        <v>489.3885990190017</v>
      </c>
    </row>
    <row r="186" spans="1:5" ht="15.75">
      <c r="A186" s="1">
        <v>580.5</v>
      </c>
      <c r="B186" s="1">
        <v>1.1506</v>
      </c>
      <c r="C186" s="1">
        <f t="shared" si="30"/>
        <v>1.2535813012713528</v>
      </c>
      <c r="D186" s="14">
        <f t="shared" si="31"/>
        <v>1.3191589606844305</v>
      </c>
      <c r="E186" s="1">
        <f t="shared" si="32"/>
        <v>490.98052240548304</v>
      </c>
    </row>
    <row r="187" spans="1:5" ht="15.75">
      <c r="A187" s="1">
        <v>581.37</v>
      </c>
      <c r="B187" s="1">
        <v>1.1601</v>
      </c>
      <c r="C187" s="1">
        <f t="shared" si="30"/>
        <v>1.2641353769298236</v>
      </c>
      <c r="D187" s="14">
        <f t="shared" si="31"/>
        <v>1.3196428813867056</v>
      </c>
      <c r="E187" s="1">
        <f t="shared" si="32"/>
        <v>491.6397916761859</v>
      </c>
    </row>
    <row r="188" spans="1:5" ht="15.75">
      <c r="A188" s="1">
        <v>584</v>
      </c>
      <c r="B188" s="1">
        <v>1.0645</v>
      </c>
      <c r="C188" s="1">
        <f t="shared" si="30"/>
        <v>1.1605274930950218</v>
      </c>
      <c r="D188" s="14">
        <f t="shared" si="31"/>
        <v>1.3211057681073766</v>
      </c>
      <c r="E188" s="1">
        <f t="shared" si="32"/>
        <v>493.630548255629</v>
      </c>
    </row>
    <row r="189" spans="1:5" ht="15.75">
      <c r="A189" s="1">
        <v>585.5</v>
      </c>
      <c r="B189" s="1">
        <v>1.1923</v>
      </c>
      <c r="C189" s="1">
        <f t="shared" si="30"/>
        <v>1.3002173444902512</v>
      </c>
      <c r="D189" s="14">
        <f t="shared" si="31"/>
        <v>1.3219401141457818</v>
      </c>
      <c r="E189" s="1">
        <f t="shared" si="32"/>
        <v>494.76524413477574</v>
      </c>
    </row>
    <row r="190" spans="1:5" ht="15.75">
      <c r="A190" s="1">
        <v>587</v>
      </c>
      <c r="B190" s="1">
        <v>1.0221</v>
      </c>
      <c r="C190" s="1">
        <f t="shared" si="30"/>
        <v>1.114921805479829</v>
      </c>
      <c r="D190" s="14">
        <f t="shared" si="31"/>
        <v>1.3227744601841873</v>
      </c>
      <c r="E190" s="1">
        <f t="shared" si="32"/>
        <v>495.89922429930897</v>
      </c>
    </row>
    <row r="191" spans="1:5" ht="15.75">
      <c r="A191" s="1">
        <v>587.6</v>
      </c>
      <c r="B191" s="1">
        <v>1.1027</v>
      </c>
      <c r="C191" s="1">
        <f t="shared" si="30"/>
        <v>1.2029750784109732</v>
      </c>
      <c r="D191" s="14">
        <f t="shared" si="31"/>
        <v>1.3231081985995494</v>
      </c>
      <c r="E191" s="1">
        <f t="shared" si="32"/>
        <v>496.3527019518812</v>
      </c>
    </row>
    <row r="192" spans="1:5" ht="15.75">
      <c r="A192" s="1">
        <v>590</v>
      </c>
      <c r="B192" s="1">
        <v>1.078</v>
      </c>
      <c r="C192" s="1">
        <f t="shared" si="30"/>
        <v>1.1765513906698755</v>
      </c>
      <c r="D192" s="14">
        <f t="shared" si="31"/>
        <v>1.324443152260998</v>
      </c>
      <c r="E192" s="1">
        <f t="shared" si="32"/>
        <v>498.16478425673733</v>
      </c>
    </row>
    <row r="193" spans="1:5" ht="15.75">
      <c r="A193" s="1">
        <v>591.5</v>
      </c>
      <c r="B193" s="1">
        <v>1.171</v>
      </c>
      <c r="C193" s="1">
        <f>B193*(1+($I$28+$I$29*A193)/(1282900)+($I$30+A193*$I$31-$I$32)/400)</f>
        <v>1.2784081931341158</v>
      </c>
      <c r="D193" s="14">
        <f>G$18+G$20*A193</f>
        <v>1.3252774982994033</v>
      </c>
      <c r="E193" s="1">
        <f t="shared" si="32"/>
        <v>499.2966226844816</v>
      </c>
    </row>
    <row r="194" spans="1:5" ht="15.75">
      <c r="A194" s="1">
        <v>592.1</v>
      </c>
      <c r="B194" s="1">
        <v>1.1582</v>
      </c>
      <c r="C194" s="1">
        <f>B194*(1+($I$28+$I$29*A194)/(1282900)+($I$30+A194*$I$31-$I$32)/400)</f>
        <v>1.2645744570200033</v>
      </c>
      <c r="D194" s="14">
        <f>G$18+G$20*A194</f>
        <v>1.3256112367147657</v>
      </c>
      <c r="E194" s="1">
        <f>E193+(A194-A193)/D194</f>
        <v>499.749244074058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