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3980" windowHeight="8790" activeTab="0"/>
  </bookViews>
  <sheets>
    <sheet name="974B" sheetId="1" r:id="rId1"/>
    <sheet name="975C" sheetId="2" r:id="rId2"/>
    <sheet name="976B" sheetId="3" r:id="rId3"/>
    <sheet name="977A" sheetId="4" r:id="rId4"/>
    <sheet name="979A" sheetId="5" r:id="rId5"/>
    <sheet name="Tabelle6" sheetId="6" r:id="rId6"/>
    <sheet name="Tabelle7" sheetId="7" r:id="rId7"/>
    <sheet name="Tabelle8" sheetId="8" r:id="rId8"/>
    <sheet name="Tabelle9" sheetId="9" r:id="rId9"/>
    <sheet name="Tabelle10" sheetId="10" r:id="rId10"/>
    <sheet name="Tabelle11" sheetId="11" r:id="rId11"/>
    <sheet name="Tabelle12" sheetId="12" r:id="rId12"/>
    <sheet name="Tabelle13" sheetId="13" r:id="rId13"/>
    <sheet name="Tabelle14" sheetId="14" r:id="rId14"/>
    <sheet name="Tabelle15" sheetId="15" r:id="rId15"/>
  </sheets>
  <definedNames/>
  <calcPr fullCalcOnLoad="1"/>
</workbook>
</file>

<file path=xl/sharedStrings.xml><?xml version="1.0" encoding="utf-8"?>
<sst xmlns="http://schemas.openxmlformats.org/spreadsheetml/2006/main" count="112" uniqueCount="23">
  <si>
    <t>mbsf</t>
  </si>
  <si>
    <t>T(z)</t>
  </si>
  <si>
    <t>tr(z)</t>
  </si>
  <si>
    <t>T0 from intercept</t>
  </si>
  <si>
    <t>slope of q(z)</t>
  </si>
  <si>
    <t>q(z)</t>
  </si>
  <si>
    <t>q (mW/m2)</t>
  </si>
  <si>
    <t>correl q</t>
  </si>
  <si>
    <t>gT (K/km)</t>
  </si>
  <si>
    <t>correl gT</t>
  </si>
  <si>
    <t>k insitu</t>
  </si>
  <si>
    <t>fit</t>
  </si>
  <si>
    <t>therm res</t>
  </si>
  <si>
    <t>therm con</t>
  </si>
  <si>
    <t>A</t>
  </si>
  <si>
    <t>insitu corr.</t>
  </si>
  <si>
    <t>water depth (m)</t>
  </si>
  <si>
    <t>sediment dens. (g/cm3)</t>
  </si>
  <si>
    <t>T bottom water</t>
  </si>
  <si>
    <t>mean gradient</t>
  </si>
  <si>
    <t>lab T</t>
  </si>
  <si>
    <t>B</t>
  </si>
  <si>
    <t>C</t>
  </si>
</sst>
</file>

<file path=xl/styles.xml><?xml version="1.0" encoding="utf-8"?>
<styleSheet xmlns="http://schemas.openxmlformats.org/spreadsheetml/2006/main">
  <numFmts count="10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"/>
    <numFmt numFmtId="165" formatCode="0.000"/>
  </numFmts>
  <fonts count="2">
    <font>
      <sz val="12"/>
      <name val="Times New Roman"/>
      <family val="0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2" fontId="0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164" fontId="0" fillId="0" borderId="0" xfId="0" applyNumberFormat="1" applyFont="1" applyAlignment="1">
      <alignment/>
    </xf>
    <xf numFmtId="2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/>
    </xf>
    <xf numFmtId="2" fontId="0" fillId="2" borderId="0" xfId="0" applyNumberFormat="1" applyFont="1" applyFill="1" applyAlignment="1">
      <alignment/>
    </xf>
    <xf numFmtId="165" fontId="0" fillId="2" borderId="0" xfId="0" applyNumberFormat="1" applyFont="1" applyFill="1" applyAlignment="1">
      <alignment/>
    </xf>
    <xf numFmtId="0" fontId="0" fillId="2" borderId="0" xfId="0" applyFont="1" applyFill="1" applyAlignment="1">
      <alignment/>
    </xf>
    <xf numFmtId="2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6"/>
  <sheetViews>
    <sheetView tabSelected="1" workbookViewId="0" topLeftCell="A1">
      <selection activeCell="A1" sqref="A1"/>
    </sheetView>
  </sheetViews>
  <sheetFormatPr defaultColWidth="11.00390625" defaultRowHeight="15.75"/>
  <cols>
    <col min="1" max="2" width="11.00390625" style="1" customWidth="1"/>
    <col min="3" max="4" width="11.00390625" style="2" customWidth="1"/>
    <col min="5" max="5" width="11.00390625" style="3" customWidth="1"/>
    <col min="6" max="6" width="10.00390625" style="3" bestFit="1" customWidth="1"/>
    <col min="7" max="16384" width="11.00390625" style="3" customWidth="1"/>
  </cols>
  <sheetData>
    <row r="1" spans="1:9" ht="15.75">
      <c r="A1" s="1" t="s">
        <v>0</v>
      </c>
      <c r="B1" s="1" t="s">
        <v>1</v>
      </c>
      <c r="C1" s="2" t="s">
        <v>2</v>
      </c>
      <c r="G1" s="1" t="s">
        <v>3</v>
      </c>
      <c r="H1" s="4"/>
      <c r="I1" s="3" t="s">
        <v>4</v>
      </c>
    </row>
    <row r="2" spans="5:7" ht="15.75">
      <c r="E2" s="4" t="s">
        <v>5</v>
      </c>
      <c r="F2" s="5" t="s">
        <v>6</v>
      </c>
      <c r="G2" s="1"/>
    </row>
    <row r="3" spans="1:7" ht="15.75">
      <c r="A3" s="1">
        <v>0</v>
      </c>
      <c r="C3" s="2">
        <v>0</v>
      </c>
      <c r="F3" s="5">
        <f>1000*1/SLOPE(C3:C13,B3:B13)</f>
        <v>164.83308186913843</v>
      </c>
      <c r="G3" s="1">
        <f>INTERCEPT(B4:B13,A4:A13)</f>
        <v>13.221671228070184</v>
      </c>
    </row>
    <row r="4" spans="1:9" ht="15.75">
      <c r="A4" s="3">
        <v>23.3</v>
      </c>
      <c r="B4" s="1">
        <v>15.969</v>
      </c>
      <c r="C4" s="1">
        <f>(A4-$A$3)/2/3*(1/($G$18*(0.6/$G$18)^$G$20)+4/($G$18*(0.6/$G$18)^($G$20*EXP(-((A4+$A$3)/2)/$G$22)))+1/($G$18*(0.6/$G$18)^($G$20*EXP(-(A4/$G$22)))))</f>
        <v>21.939288819557625</v>
      </c>
      <c r="E4" s="6"/>
      <c r="F4" s="6" t="s">
        <v>7</v>
      </c>
      <c r="I4" s="7">
        <f>SLOPE(E4:E13,A4:A13)*1000</f>
        <v>-362.1447633482479</v>
      </c>
    </row>
    <row r="5" spans="1:9" ht="15.75">
      <c r="A5" s="3">
        <v>51.8</v>
      </c>
      <c r="B5" s="1">
        <v>20.091</v>
      </c>
      <c r="C5" s="1">
        <f>(A5-$A$3)/2/3*(1/($G$18*(0.6/$G$18)^$G$20)+4/($G$18*(0.6/$G$18)^($G$20*EXP(-((A5+$A$3)/2)/$G$22)))+1/($G$18*(0.6/$G$18)^($G$20*EXP(-(A5/$G$22)))))</f>
        <v>46.08739381889599</v>
      </c>
      <c r="E5" s="6">
        <f>1000*1/SLOPE(C4:C5,B4:B5)</f>
        <v>170.6966240254836</v>
      </c>
      <c r="F5" s="8">
        <f>CORREL(C3:C11,B3:B11)</f>
        <v>0.9990892816102929</v>
      </c>
      <c r="I5" s="7"/>
    </row>
    <row r="6" spans="1:5" ht="15.75">
      <c r="A6" s="3">
        <v>80.3</v>
      </c>
      <c r="B6" s="1">
        <v>23.917</v>
      </c>
      <c r="C6" s="1">
        <f>(A6-$A$3)/2/3*(1/($G$18*(0.6/$G$18)^$G$20)+4/($G$18*(0.6/$G$18)^($G$20*EXP(-((A6+$A$3)/2)/$G$22)))+1/($G$18*(0.6/$G$18)^($G$20*EXP(-(A6/$G$22)))))</f>
        <v>68.7871937555829</v>
      </c>
      <c r="E6" s="6">
        <f>1000*1/SLOPE(C5:C6,B5:B6)</f>
        <v>168.54774097882932</v>
      </c>
    </row>
    <row r="7" spans="1:6" ht="15.75">
      <c r="A7" s="3">
        <v>108.8</v>
      </c>
      <c r="B7" s="1">
        <v>27.79</v>
      </c>
      <c r="C7" s="1">
        <f>(A7-$A$3)/2/3*(1/($G$18*(0.6/$G$18)^$G$20)+4/($G$18*(0.6/$G$18)^($G$20*EXP(-((A7+$A$3)/2)/$G$22)))+1/($G$18*(0.6/$G$18)^($G$20*EXP(-(A7/$G$22)))))</f>
        <v>90.82452642812522</v>
      </c>
      <c r="E7" s="6">
        <f>1000*1/SLOPE(C6:C7,B6:B7)</f>
        <v>175.74722211393862</v>
      </c>
      <c r="F7" s="9"/>
    </row>
    <row r="8" spans="1:6" ht="15.75">
      <c r="A8" s="3">
        <v>137.3</v>
      </c>
      <c r="B8" s="1">
        <v>30.704</v>
      </c>
      <c r="C8" s="1">
        <f>(A8-$A$3)/2/3*(1/($G$18*(0.6/$G$18)^$G$20)+4/($G$18*(0.6/$G$18)^($G$20*EXP(-((A8+$A$3)/2)/$G$22)))+1/($G$18*(0.6/$G$18)^($G$20*EXP(-(A8/$G$22)))))</f>
        <v>112.58816629232355</v>
      </c>
      <c r="E8" s="6">
        <f>1000*1/SLOPE(C7:C8,B7:B8)</f>
        <v>133.8930444623637</v>
      </c>
      <c r="F8" s="5" t="s">
        <v>8</v>
      </c>
    </row>
    <row r="9" spans="1:6" ht="15.75">
      <c r="A9" s="3"/>
      <c r="E9" s="6"/>
      <c r="F9" s="5">
        <f>1000*SLOPE(B3:B13,A3:A13)</f>
        <v>130.41754385964904</v>
      </c>
    </row>
    <row r="10" spans="1:6" ht="15.75">
      <c r="A10" s="3"/>
      <c r="E10" s="6"/>
      <c r="F10" s="6" t="s">
        <v>9</v>
      </c>
    </row>
    <row r="11" spans="1:6" ht="15.75">
      <c r="A11" s="3"/>
      <c r="E11" s="6"/>
      <c r="F11" s="8">
        <f>CORREL(B3:B11,A3:A11)</f>
        <v>0.9983003584967398</v>
      </c>
    </row>
    <row r="12" spans="1:6" ht="15.75">
      <c r="A12" s="3"/>
      <c r="E12" s="6"/>
      <c r="F12" s="8"/>
    </row>
    <row r="13" spans="1:6" ht="15.75">
      <c r="A13" s="3"/>
      <c r="E13" s="6"/>
      <c r="F13" s="8"/>
    </row>
    <row r="14" spans="1:9" ht="15.75">
      <c r="A14" s="10"/>
      <c r="B14" s="10"/>
      <c r="C14" s="11"/>
      <c r="D14" s="11"/>
      <c r="E14" s="10"/>
      <c r="F14" s="12"/>
      <c r="G14" s="12"/>
      <c r="H14" s="12"/>
      <c r="I14" s="12"/>
    </row>
    <row r="15" spans="1:7" ht="15.75">
      <c r="A15" s="13"/>
      <c r="C15" s="14" t="s">
        <v>10</v>
      </c>
      <c r="D15" s="14" t="s">
        <v>11</v>
      </c>
      <c r="E15" s="1" t="s">
        <v>12</v>
      </c>
      <c r="G15" s="3" t="s">
        <v>13</v>
      </c>
    </row>
    <row r="16" spans="1:5" ht="15.75">
      <c r="A16" s="15">
        <v>0</v>
      </c>
      <c r="C16" s="13"/>
      <c r="D16" s="2">
        <f aca="true" t="shared" si="0" ref="D16:D22">$G$18^(1-$G$20*EXP(-A16/$G$22))*0.6^($G$20*EXP(-A16/$G$22))</f>
        <v>0.9919834158681415</v>
      </c>
      <c r="E16" s="1">
        <v>0</v>
      </c>
    </row>
    <row r="17" spans="1:7" ht="15.75">
      <c r="A17" s="1">
        <v>0.51</v>
      </c>
      <c r="B17" s="1">
        <v>0.9312</v>
      </c>
      <c r="C17" s="1">
        <f aca="true" t="shared" si="1" ref="C17:C22">B17*(1+($I$28+$I$29*A17)/(1282900)+($I$30+A17*$I$31-$I$32)/400)</f>
        <v>0.9297262932137691</v>
      </c>
      <c r="D17" s="2">
        <f t="shared" si="0"/>
        <v>0.9955123685942691</v>
      </c>
      <c r="E17" s="1">
        <f aca="true" t="shared" si="2" ref="E17:E22">E16+(A17-A16)/D17</f>
        <v>0.5122990091224628</v>
      </c>
      <c r="G17" s="3" t="s">
        <v>14</v>
      </c>
    </row>
    <row r="18" spans="1:7" ht="15.75">
      <c r="A18" s="1">
        <v>0.56</v>
      </c>
      <c r="B18" s="1">
        <v>0.9941</v>
      </c>
      <c r="C18" s="1">
        <f t="shared" si="1"/>
        <v>0.9925430241214829</v>
      </c>
      <c r="D18" s="2">
        <f t="shared" si="0"/>
        <v>0.9958568181172301</v>
      </c>
      <c r="E18" s="1">
        <f t="shared" si="2"/>
        <v>0.5625070300852858</v>
      </c>
      <c r="G18" s="3">
        <v>1.35</v>
      </c>
    </row>
    <row r="19" spans="1:7" ht="15.75">
      <c r="A19" s="1">
        <v>1</v>
      </c>
      <c r="B19" s="1">
        <v>1</v>
      </c>
      <c r="C19" s="1">
        <f t="shared" si="1"/>
        <v>0.9985778600933604</v>
      </c>
      <c r="D19" s="2">
        <f t="shared" si="0"/>
        <v>0.9988762448190677</v>
      </c>
      <c r="E19" s="1">
        <f t="shared" si="2"/>
        <v>1.0030020386333165</v>
      </c>
      <c r="G19" s="3" t="s">
        <v>21</v>
      </c>
    </row>
    <row r="20" spans="1:7" ht="15.75">
      <c r="A20" s="1">
        <v>2.17</v>
      </c>
      <c r="B20" s="1">
        <v>1.1488</v>
      </c>
      <c r="C20" s="1">
        <f t="shared" si="1"/>
        <v>1.1476063657851745</v>
      </c>
      <c r="D20" s="2">
        <f t="shared" si="0"/>
        <v>1.0068030433647586</v>
      </c>
      <c r="E20" s="1">
        <f t="shared" si="2"/>
        <v>2.165096261242968</v>
      </c>
      <c r="G20" s="3">
        <v>0.38</v>
      </c>
    </row>
    <row r="21" spans="1:7" ht="15.75">
      <c r="A21" s="1">
        <v>2.24</v>
      </c>
      <c r="B21" s="1">
        <v>1.1465</v>
      </c>
      <c r="C21" s="1">
        <f t="shared" si="1"/>
        <v>1.1453350348007016</v>
      </c>
      <c r="D21" s="2">
        <f t="shared" si="0"/>
        <v>1.007272606710758</v>
      </c>
      <c r="E21" s="1">
        <f t="shared" si="2"/>
        <v>2.2345908543984243</v>
      </c>
      <c r="G21" s="3" t="s">
        <v>22</v>
      </c>
    </row>
    <row r="22" spans="1:7" ht="15.75">
      <c r="A22" s="1">
        <v>3.67</v>
      </c>
      <c r="B22" s="1">
        <v>1.1462</v>
      </c>
      <c r="C22" s="1">
        <f t="shared" si="1"/>
        <v>1.1455720467635202</v>
      </c>
      <c r="D22" s="2">
        <f t="shared" si="0"/>
        <v>1.0167499126819597</v>
      </c>
      <c r="E22" s="1">
        <f t="shared" si="2"/>
        <v>3.6410330700933127</v>
      </c>
      <c r="G22" s="3">
        <v>44</v>
      </c>
    </row>
    <row r="23" spans="1:5" ht="15.75">
      <c r="A23" s="1">
        <v>4.95</v>
      </c>
      <c r="B23" s="1">
        <v>0.9195</v>
      </c>
      <c r="C23" s="1">
        <f aca="true" t="shared" si="3" ref="C23:C86">B23*(1+($I$28+$I$29*A23)/(1282900)+($I$30+A23*$I$31-$I$32)/400)</f>
        <v>0.9193816377947417</v>
      </c>
      <c r="D23" s="2">
        <f aca="true" t="shared" si="4" ref="D23:D86">$G$18^(1-$G$20*EXP(-A23/$G$22))*0.6^($G$20*EXP(-A23/$G$22))</f>
        <v>1.0250480179647168</v>
      </c>
      <c r="E23" s="1">
        <f aca="true" t="shared" si="5" ref="E23:E86">E22+(A23-A22)/D23</f>
        <v>4.889755059275345</v>
      </c>
    </row>
    <row r="24" spans="1:5" ht="15.75">
      <c r="A24" s="1">
        <v>5.15</v>
      </c>
      <c r="B24" s="1">
        <v>1.0407</v>
      </c>
      <c r="C24" s="1">
        <f t="shared" si="3"/>
        <v>1.0406341911858958</v>
      </c>
      <c r="D24" s="2">
        <f t="shared" si="4"/>
        <v>1.0263289173779309</v>
      </c>
      <c r="E24" s="1">
        <f t="shared" si="5"/>
        <v>5.084624361517126</v>
      </c>
    </row>
    <row r="25" spans="1:5" ht="15.75">
      <c r="A25" s="1">
        <v>6.31</v>
      </c>
      <c r="B25" s="1">
        <v>0.9157</v>
      </c>
      <c r="C25" s="1">
        <f t="shared" si="3"/>
        <v>0.9159899136381411</v>
      </c>
      <c r="D25" s="2">
        <f t="shared" si="4"/>
        <v>1.0336751423335306</v>
      </c>
      <c r="E25" s="1">
        <f t="shared" si="5"/>
        <v>6.20683379898245</v>
      </c>
    </row>
    <row r="26" spans="1:7" ht="15.75">
      <c r="A26" s="1">
        <v>7.1</v>
      </c>
      <c r="B26" s="1">
        <v>1.1529</v>
      </c>
      <c r="C26" s="1">
        <f t="shared" si="3"/>
        <v>1.1535632476575155</v>
      </c>
      <c r="D26" s="2">
        <f t="shared" si="4"/>
        <v>1.0385976100341672</v>
      </c>
      <c r="E26" s="1">
        <f t="shared" si="5"/>
        <v>6.967474871489839</v>
      </c>
      <c r="G26" s="16" t="s">
        <v>15</v>
      </c>
    </row>
    <row r="27" spans="1:5" ht="15.75">
      <c r="A27" s="1">
        <v>7.9</v>
      </c>
      <c r="B27" s="1">
        <v>0.8635</v>
      </c>
      <c r="C27" s="1">
        <f t="shared" si="3"/>
        <v>0.864222960121458</v>
      </c>
      <c r="D27" s="2">
        <f t="shared" si="4"/>
        <v>1.043516381019245</v>
      </c>
      <c r="E27" s="1">
        <f t="shared" si="5"/>
        <v>7.734113531458557</v>
      </c>
    </row>
    <row r="28" spans="1:9" ht="15.75">
      <c r="A28" s="1">
        <v>8.6</v>
      </c>
      <c r="B28" s="1">
        <v>0.9645</v>
      </c>
      <c r="C28" s="1">
        <f t="shared" si="3"/>
        <v>0.9655285975523136</v>
      </c>
      <c r="D28" s="2">
        <f t="shared" si="4"/>
        <v>1.0477661853167708</v>
      </c>
      <c r="E28" s="1">
        <f t="shared" si="5"/>
        <v>8.402201516936318</v>
      </c>
      <c r="G28" s="3" t="s">
        <v>16</v>
      </c>
      <c r="I28" s="1">
        <v>3459</v>
      </c>
    </row>
    <row r="29" spans="1:9" ht="15.75">
      <c r="A29" s="1">
        <v>10.1</v>
      </c>
      <c r="B29" s="1">
        <v>0.8549</v>
      </c>
      <c r="C29" s="1">
        <f t="shared" si="3"/>
        <v>0.8562316154623207</v>
      </c>
      <c r="D29" s="2">
        <f t="shared" si="4"/>
        <v>1.056704370781748</v>
      </c>
      <c r="E29" s="1">
        <f t="shared" si="5"/>
        <v>9.821709225502246</v>
      </c>
      <c r="G29" s="3" t="s">
        <v>17</v>
      </c>
      <c r="I29" s="1">
        <v>1.8</v>
      </c>
    </row>
    <row r="30" spans="1:9" ht="15.75">
      <c r="A30" s="1">
        <v>11.67</v>
      </c>
      <c r="B30" s="1">
        <v>1.4343</v>
      </c>
      <c r="C30" s="1">
        <f t="shared" si="3"/>
        <v>1.437271466339623</v>
      </c>
      <c r="D30" s="2">
        <f t="shared" si="4"/>
        <v>1.0658164578080418</v>
      </c>
      <c r="E30" s="1">
        <f t="shared" si="5"/>
        <v>11.29475834995362</v>
      </c>
      <c r="G30" s="3" t="s">
        <v>18</v>
      </c>
      <c r="I30" s="1">
        <f>G3</f>
        <v>13.221671228070184</v>
      </c>
    </row>
    <row r="31" spans="1:9" ht="15.75">
      <c r="A31" s="1">
        <v>11.7</v>
      </c>
      <c r="B31" s="1">
        <v>1.12</v>
      </c>
      <c r="C31" s="1">
        <f t="shared" si="3"/>
        <v>1.122331327323463</v>
      </c>
      <c r="D31" s="2">
        <f t="shared" si="4"/>
        <v>1.0659881767784243</v>
      </c>
      <c r="E31" s="1">
        <f t="shared" si="5"/>
        <v>11.322901251210427</v>
      </c>
      <c r="G31" s="3" t="s">
        <v>19</v>
      </c>
      <c r="I31" s="1">
        <f>F9/1000</f>
        <v>0.13041754385964904</v>
      </c>
    </row>
    <row r="32" spans="1:9" ht="15.75">
      <c r="A32" s="1">
        <v>13.17</v>
      </c>
      <c r="B32" s="1">
        <v>1.2165</v>
      </c>
      <c r="C32" s="1">
        <f t="shared" si="3"/>
        <v>1.2196177547621523</v>
      </c>
      <c r="D32" s="2">
        <f t="shared" si="4"/>
        <v>1.0742934349541349</v>
      </c>
      <c r="E32" s="1">
        <f t="shared" si="5"/>
        <v>12.691242481055845</v>
      </c>
      <c r="G32" s="3" t="s">
        <v>20</v>
      </c>
      <c r="I32" s="1">
        <v>15</v>
      </c>
    </row>
    <row r="33" spans="1:5" ht="15.75">
      <c r="A33" s="1">
        <v>14.67</v>
      </c>
      <c r="B33" s="1">
        <v>1.1099</v>
      </c>
      <c r="C33" s="1">
        <f t="shared" si="3"/>
        <v>1.1132897007917892</v>
      </c>
      <c r="D33" s="2">
        <f t="shared" si="4"/>
        <v>1.08255035894794</v>
      </c>
      <c r="E33" s="1">
        <f t="shared" si="5"/>
        <v>14.076859314121931</v>
      </c>
    </row>
    <row r="34" spans="1:5" ht="15.75">
      <c r="A34" s="1">
        <v>14.7</v>
      </c>
      <c r="B34" s="1">
        <v>0.9335</v>
      </c>
      <c r="C34" s="1">
        <f t="shared" si="3"/>
        <v>0.9363601348230113</v>
      </c>
      <c r="D34" s="2">
        <f t="shared" si="4"/>
        <v>1.0827132775477368</v>
      </c>
      <c r="E34" s="1">
        <f t="shared" si="5"/>
        <v>14.104567480838005</v>
      </c>
    </row>
    <row r="35" spans="1:5" ht="15.75">
      <c r="A35" s="1">
        <v>15.8</v>
      </c>
      <c r="B35" s="1">
        <v>0.9739</v>
      </c>
      <c r="C35" s="1">
        <f t="shared" si="3"/>
        <v>0.9772347063205651</v>
      </c>
      <c r="D35" s="2">
        <f t="shared" si="4"/>
        <v>1.0886274336617472</v>
      </c>
      <c r="E35" s="1">
        <f t="shared" si="5"/>
        <v>15.11501418279186</v>
      </c>
    </row>
    <row r="36" spans="1:5" ht="15.75">
      <c r="A36" s="1">
        <v>16.7</v>
      </c>
      <c r="B36" s="1">
        <v>1.1598</v>
      </c>
      <c r="C36" s="1">
        <f t="shared" si="3"/>
        <v>1.1641130374569377</v>
      </c>
      <c r="D36" s="2">
        <f t="shared" si="4"/>
        <v>1.0933807566862759</v>
      </c>
      <c r="E36" s="1">
        <f t="shared" si="5"/>
        <v>15.938149211002564</v>
      </c>
    </row>
    <row r="37" spans="1:5" ht="15.75">
      <c r="A37" s="1">
        <v>17.75</v>
      </c>
      <c r="B37" s="1">
        <v>1.1459</v>
      </c>
      <c r="C37" s="1">
        <f t="shared" si="3"/>
        <v>1.150555328967851</v>
      </c>
      <c r="D37" s="2">
        <f t="shared" si="4"/>
        <v>1.0988301610343005</v>
      </c>
      <c r="E37" s="1">
        <f t="shared" si="5"/>
        <v>16.893710895814404</v>
      </c>
    </row>
    <row r="38" spans="1:5" ht="15.75">
      <c r="A38" s="1">
        <v>18.2</v>
      </c>
      <c r="B38" s="1">
        <v>0.9814</v>
      </c>
      <c r="C38" s="1">
        <f t="shared" si="3"/>
        <v>0.9855316422835525</v>
      </c>
      <c r="D38" s="2">
        <f t="shared" si="4"/>
        <v>1.1011342282265468</v>
      </c>
      <c r="E38" s="1">
        <f t="shared" si="5"/>
        <v>17.302380418988484</v>
      </c>
    </row>
    <row r="39" spans="1:5" ht="15.75">
      <c r="A39" s="1">
        <v>19.25</v>
      </c>
      <c r="B39" s="1">
        <v>1.1283</v>
      </c>
      <c r="C39" s="1">
        <f t="shared" si="3"/>
        <v>1.1334380148330632</v>
      </c>
      <c r="D39" s="2">
        <f t="shared" si="4"/>
        <v>1.1064378941964519</v>
      </c>
      <c r="E39" s="1">
        <f t="shared" si="5"/>
        <v>18.251371777208874</v>
      </c>
    </row>
    <row r="40" spans="1:5" ht="15.75">
      <c r="A40" s="1">
        <v>19.7</v>
      </c>
      <c r="B40" s="1">
        <v>0.9911</v>
      </c>
      <c r="C40" s="1">
        <f t="shared" si="3"/>
        <v>0.995759277752093</v>
      </c>
      <c r="D40" s="2">
        <f t="shared" si="4"/>
        <v>1.108680076219251</v>
      </c>
      <c r="E40" s="1">
        <f t="shared" si="5"/>
        <v>18.657259832430864</v>
      </c>
    </row>
    <row r="41" spans="1:5" ht="15.75">
      <c r="A41" s="1">
        <v>20.35</v>
      </c>
      <c r="B41" s="1">
        <v>1.0923</v>
      </c>
      <c r="C41" s="1">
        <f t="shared" si="3"/>
        <v>1.0976675165469394</v>
      </c>
      <c r="D41" s="2">
        <f t="shared" si="4"/>
        <v>1.1118864330739548</v>
      </c>
      <c r="E41" s="1">
        <f t="shared" si="5"/>
        <v>19.241851910061484</v>
      </c>
    </row>
    <row r="42" spans="1:5" ht="15.75">
      <c r="A42" s="1">
        <v>21.2</v>
      </c>
      <c r="B42" s="1">
        <v>1.0623</v>
      </c>
      <c r="C42" s="1">
        <f t="shared" si="3"/>
        <v>1.0678157676442148</v>
      </c>
      <c r="D42" s="2">
        <f t="shared" si="4"/>
        <v>1.1160221505823849</v>
      </c>
      <c r="E42" s="1">
        <f t="shared" si="5"/>
        <v>20.003485538530626</v>
      </c>
    </row>
    <row r="43" spans="1:5" ht="15.75">
      <c r="A43" s="1">
        <v>22.7</v>
      </c>
      <c r="B43" s="1">
        <v>1.2365</v>
      </c>
      <c r="C43" s="1">
        <f t="shared" si="3"/>
        <v>1.2435275964254418</v>
      </c>
      <c r="D43" s="2">
        <f t="shared" si="4"/>
        <v>1.123164346615154</v>
      </c>
      <c r="E43" s="1">
        <f t="shared" si="5"/>
        <v>21.338998016753873</v>
      </c>
    </row>
    <row r="44" spans="1:5" ht="15.75">
      <c r="A44" s="1">
        <v>22.75</v>
      </c>
      <c r="B44" s="1">
        <v>1.1072</v>
      </c>
      <c r="C44" s="1">
        <f t="shared" si="3"/>
        <v>1.1135108527045072</v>
      </c>
      <c r="D44" s="2">
        <f t="shared" si="4"/>
        <v>1.1233990232637823</v>
      </c>
      <c r="E44" s="1">
        <f t="shared" si="5"/>
        <v>21.383505799798527</v>
      </c>
    </row>
    <row r="45" spans="1:5" ht="15.75">
      <c r="A45" s="1">
        <v>24.2</v>
      </c>
      <c r="B45" s="1">
        <v>1.0368</v>
      </c>
      <c r="C45" s="1">
        <f t="shared" si="3"/>
        <v>1.0432018552313809</v>
      </c>
      <c r="D45" s="2">
        <f t="shared" si="4"/>
        <v>1.130110594697382</v>
      </c>
      <c r="E45" s="1">
        <f t="shared" si="5"/>
        <v>22.66656606558453</v>
      </c>
    </row>
    <row r="46" spans="1:5" ht="15.75">
      <c r="A46" s="1">
        <v>25.3</v>
      </c>
      <c r="B46" s="1">
        <v>1.1479</v>
      </c>
      <c r="C46" s="1">
        <f t="shared" si="3"/>
        <v>1.1554013204659421</v>
      </c>
      <c r="D46" s="2">
        <f t="shared" si="4"/>
        <v>1.1350822641087694</v>
      </c>
      <c r="E46" s="1">
        <f t="shared" si="5"/>
        <v>23.635658821926455</v>
      </c>
    </row>
    <row r="47" spans="1:5" ht="15.75">
      <c r="A47" s="1">
        <v>26.1</v>
      </c>
      <c r="B47" s="1">
        <v>1.1562</v>
      </c>
      <c r="C47" s="1">
        <f t="shared" si="3"/>
        <v>1.164058434789321</v>
      </c>
      <c r="D47" s="2">
        <f t="shared" si="4"/>
        <v>1.1386340669117099</v>
      </c>
      <c r="E47" s="1">
        <f t="shared" si="5"/>
        <v>24.338255049500976</v>
      </c>
    </row>
    <row r="48" spans="1:5" ht="15.75">
      <c r="A48" s="1">
        <v>27.6</v>
      </c>
      <c r="B48" s="1">
        <v>1.2814</v>
      </c>
      <c r="C48" s="1">
        <f t="shared" si="3"/>
        <v>1.290738777147759</v>
      </c>
      <c r="D48" s="2">
        <f t="shared" si="4"/>
        <v>1.1451508366905732</v>
      </c>
      <c r="E48" s="1">
        <f t="shared" si="5"/>
        <v>25.648126161620077</v>
      </c>
    </row>
    <row r="49" spans="1:5" ht="15.75">
      <c r="A49" s="1">
        <v>29.1</v>
      </c>
      <c r="B49" s="1">
        <v>1.087</v>
      </c>
      <c r="C49" s="1">
        <f t="shared" si="3"/>
        <v>1.0954559021891783</v>
      </c>
      <c r="D49" s="2">
        <f t="shared" si="4"/>
        <v>1.1514846291992884</v>
      </c>
      <c r="E49" s="1">
        <f t="shared" si="5"/>
        <v>26.950792269324058</v>
      </c>
    </row>
    <row r="50" spans="1:5" ht="15.75">
      <c r="A50" s="1">
        <v>30.6</v>
      </c>
      <c r="B50" s="1">
        <v>1.1867</v>
      </c>
      <c r="C50" s="1">
        <f t="shared" si="3"/>
        <v>1.1965143522476518</v>
      </c>
      <c r="D50" s="2">
        <f t="shared" si="4"/>
        <v>1.1576394244360306</v>
      </c>
      <c r="E50" s="1">
        <f t="shared" si="5"/>
        <v>28.24653252171807</v>
      </c>
    </row>
    <row r="51" spans="1:5" ht="15.75">
      <c r="A51" s="1">
        <v>32.1</v>
      </c>
      <c r="B51" s="1">
        <v>0.9925</v>
      </c>
      <c r="C51" s="1">
        <f t="shared" si="3"/>
        <v>1.0011957486944252</v>
      </c>
      <c r="D51" s="2">
        <f t="shared" si="4"/>
        <v>1.163619193981888</v>
      </c>
      <c r="E51" s="1">
        <f t="shared" si="5"/>
        <v>29.53561404233739</v>
      </c>
    </row>
    <row r="52" spans="1:5" ht="15.75">
      <c r="A52" s="1">
        <v>33.6</v>
      </c>
      <c r="B52" s="1">
        <v>0.9975</v>
      </c>
      <c r="C52" s="1">
        <f t="shared" si="3"/>
        <v>1.0067294984628672</v>
      </c>
      <c r="D52" s="2">
        <f t="shared" si="4"/>
        <v>1.1694278945789403</v>
      </c>
      <c r="E52" s="1">
        <f t="shared" si="5"/>
        <v>30.81829252722173</v>
      </c>
    </row>
    <row r="53" spans="1:5" ht="15.75">
      <c r="A53" s="1">
        <v>34.8</v>
      </c>
      <c r="B53" s="1">
        <v>1.111</v>
      </c>
      <c r="C53" s="1">
        <f t="shared" si="3"/>
        <v>1.12171622422034</v>
      </c>
      <c r="D53" s="2">
        <f t="shared" si="4"/>
        <v>1.1739543312445266</v>
      </c>
      <c r="E53" s="1">
        <f t="shared" si="5"/>
        <v>31.840478798069128</v>
      </c>
    </row>
    <row r="54" spans="1:5" ht="15.75">
      <c r="A54" s="1">
        <v>35.7</v>
      </c>
      <c r="B54" s="1">
        <v>1.043</v>
      </c>
      <c r="C54" s="1">
        <f t="shared" si="3"/>
        <v>1.0533677001421609</v>
      </c>
      <c r="D54" s="2">
        <f t="shared" si="4"/>
        <v>1.177280168867472</v>
      </c>
      <c r="E54" s="1">
        <f t="shared" si="5"/>
        <v>32.60495273027321</v>
      </c>
    </row>
    <row r="55" spans="1:5" ht="15.75">
      <c r="A55" s="1">
        <v>37.2</v>
      </c>
      <c r="B55" s="1">
        <v>1.0354</v>
      </c>
      <c r="C55" s="1">
        <f t="shared" si="3"/>
        <v>1.0462007119291068</v>
      </c>
      <c r="D55" s="2">
        <f t="shared" si="4"/>
        <v>1.1826943121491225</v>
      </c>
      <c r="E55" s="1">
        <f t="shared" si="5"/>
        <v>33.87324326366919</v>
      </c>
    </row>
    <row r="56" spans="1:5" ht="15.75">
      <c r="A56" s="1">
        <v>38.7</v>
      </c>
      <c r="B56" s="1">
        <v>1.1366</v>
      </c>
      <c r="C56" s="1">
        <f t="shared" si="3"/>
        <v>1.149014637827132</v>
      </c>
      <c r="D56" s="2">
        <f t="shared" si="4"/>
        <v>1.1879506529100887</v>
      </c>
      <c r="E56" s="1">
        <f t="shared" si="5"/>
        <v>35.13592197538629</v>
      </c>
    </row>
    <row r="57" spans="1:5" ht="15.75">
      <c r="A57" s="1">
        <v>40.2</v>
      </c>
      <c r="B57" s="1">
        <v>1.2905</v>
      </c>
      <c r="C57" s="1">
        <f t="shared" si="3"/>
        <v>1.3052294828078295</v>
      </c>
      <c r="D57" s="2">
        <f t="shared" si="4"/>
        <v>1.1930530189683368</v>
      </c>
      <c r="E57" s="1">
        <f t="shared" si="5"/>
        <v>36.393200550731656</v>
      </c>
    </row>
    <row r="58" spans="1:5" ht="15.75">
      <c r="A58" s="1">
        <v>54.75</v>
      </c>
      <c r="B58" s="1">
        <v>1.1414</v>
      </c>
      <c r="C58" s="1">
        <f t="shared" si="3"/>
        <v>1.1598657205778564</v>
      </c>
      <c r="D58" s="2">
        <f t="shared" si="4"/>
        <v>1.2353002779925755</v>
      </c>
      <c r="E58" s="1">
        <f t="shared" si="5"/>
        <v>48.171713240491975</v>
      </c>
    </row>
    <row r="59" spans="1:5" ht="15.75">
      <c r="A59" s="1">
        <v>55.95</v>
      </c>
      <c r="B59" s="1">
        <v>1.3512</v>
      </c>
      <c r="C59" s="1">
        <f t="shared" si="3"/>
        <v>1.373590828354025</v>
      </c>
      <c r="D59" s="2">
        <f t="shared" si="4"/>
        <v>1.2382547355994995</v>
      </c>
      <c r="E59" s="1">
        <f t="shared" si="5"/>
        <v>49.140819164741906</v>
      </c>
    </row>
    <row r="60" spans="1:5" ht="15.75">
      <c r="A60" s="1">
        <v>57.45</v>
      </c>
      <c r="B60" s="1">
        <v>0.9453</v>
      </c>
      <c r="C60" s="1">
        <f t="shared" si="3"/>
        <v>0.9614289348461399</v>
      </c>
      <c r="D60" s="2">
        <f t="shared" si="4"/>
        <v>1.241845757139148</v>
      </c>
      <c r="E60" s="1">
        <f t="shared" si="5"/>
        <v>50.34869863880442</v>
      </c>
    </row>
    <row r="61" spans="1:5" ht="15.75">
      <c r="A61" s="1">
        <v>58.95</v>
      </c>
      <c r="B61" s="1">
        <v>1.0961</v>
      </c>
      <c r="C61" s="1">
        <f t="shared" si="3"/>
        <v>1.1153402924095999</v>
      </c>
      <c r="D61" s="2">
        <f t="shared" si="4"/>
        <v>1.2453263168650144</v>
      </c>
      <c r="E61" s="1">
        <f t="shared" si="5"/>
        <v>51.55320221323791</v>
      </c>
    </row>
    <row r="62" spans="1:5" ht="15.75">
      <c r="A62" s="1">
        <v>60.45</v>
      </c>
      <c r="B62" s="1">
        <v>1.368</v>
      </c>
      <c r="C62" s="1">
        <f t="shared" si="3"/>
        <v>1.3926849856183492</v>
      </c>
      <c r="D62" s="2">
        <f t="shared" si="4"/>
        <v>1.2486994907231335</v>
      </c>
      <c r="E62" s="1">
        <f t="shared" si="5"/>
        <v>52.75445200243366</v>
      </c>
    </row>
    <row r="63" spans="1:5" ht="15.75">
      <c r="A63" s="1">
        <v>61.95</v>
      </c>
      <c r="B63" s="1">
        <v>1.2496</v>
      </c>
      <c r="C63" s="1">
        <f t="shared" si="3"/>
        <v>1.2727622738580346</v>
      </c>
      <c r="D63" s="2">
        <f t="shared" si="4"/>
        <v>1.2519682903910432</v>
      </c>
      <c r="E63" s="1">
        <f t="shared" si="5"/>
        <v>53.95256541434083</v>
      </c>
    </row>
    <row r="64" spans="1:5" ht="15.75">
      <c r="A64" s="1">
        <v>63.45</v>
      </c>
      <c r="B64" s="1">
        <v>1.1415</v>
      </c>
      <c r="C64" s="1">
        <f t="shared" si="3"/>
        <v>1.1632192302333992</v>
      </c>
      <c r="D64" s="2">
        <f t="shared" si="4"/>
        <v>1.2551356631034407</v>
      </c>
      <c r="E64" s="1">
        <f t="shared" si="5"/>
        <v>55.14765535090682</v>
      </c>
    </row>
    <row r="65" spans="1:5" ht="15.75">
      <c r="A65" s="1">
        <v>64.25</v>
      </c>
      <c r="B65" s="1">
        <v>1.3487</v>
      </c>
      <c r="C65" s="1">
        <f t="shared" si="3"/>
        <v>1.3747149103890808</v>
      </c>
      <c r="D65" s="2">
        <f t="shared" si="4"/>
        <v>1.2567844541597797</v>
      </c>
      <c r="E65" s="1">
        <f t="shared" si="5"/>
        <v>55.78420046200531</v>
      </c>
    </row>
    <row r="66" spans="1:5" ht="15.75">
      <c r="A66" s="1">
        <v>65.75</v>
      </c>
      <c r="B66" s="1">
        <v>1.3984</v>
      </c>
      <c r="C66" s="1">
        <f t="shared" si="3"/>
        <v>1.426060420330994</v>
      </c>
      <c r="D66" s="2">
        <f t="shared" si="4"/>
        <v>1.2598018822524384</v>
      </c>
      <c r="E66" s="1">
        <f t="shared" si="5"/>
        <v>56.97486386799904</v>
      </c>
    </row>
    <row r="67" spans="1:5" ht="15.75">
      <c r="A67" s="1">
        <v>67.25</v>
      </c>
      <c r="B67" s="1">
        <v>1.3376</v>
      </c>
      <c r="C67" s="1">
        <f t="shared" si="3"/>
        <v>1.36471478288207</v>
      </c>
      <c r="D67" s="2">
        <f t="shared" si="4"/>
        <v>1.2627250613784826</v>
      </c>
      <c r="E67" s="1">
        <f t="shared" si="5"/>
        <v>58.16277091592164</v>
      </c>
    </row>
    <row r="68" spans="1:5" ht="15.75">
      <c r="A68" s="1">
        <v>68.65</v>
      </c>
      <c r="B68" s="1">
        <v>1.0355</v>
      </c>
      <c r="C68" s="1">
        <f t="shared" si="3"/>
        <v>1.0569655473592523</v>
      </c>
      <c r="D68" s="2">
        <f t="shared" si="4"/>
        <v>1.2653707288957767</v>
      </c>
      <c r="E68" s="1">
        <f t="shared" si="5"/>
        <v>59.26916603636331</v>
      </c>
    </row>
    <row r="69" spans="1:5" ht="15.75">
      <c r="A69" s="1">
        <v>70.15</v>
      </c>
      <c r="B69" s="1">
        <v>1.3719</v>
      </c>
      <c r="C69" s="1">
        <f t="shared" si="3"/>
        <v>1.4010128365914063</v>
      </c>
      <c r="D69" s="2">
        <f t="shared" si="4"/>
        <v>1.26811935010007</v>
      </c>
      <c r="E69" s="1">
        <f t="shared" si="5"/>
        <v>60.45202000029157</v>
      </c>
    </row>
    <row r="70" spans="1:5" ht="15.75">
      <c r="A70" s="1">
        <v>71.65</v>
      </c>
      <c r="B70" s="1">
        <v>1.4657</v>
      </c>
      <c r="C70" s="1">
        <f t="shared" si="3"/>
        <v>1.4975232575218531</v>
      </c>
      <c r="D70" s="2">
        <f t="shared" si="4"/>
        <v>1.2707815210911062</v>
      </c>
      <c r="E70" s="1">
        <f t="shared" si="5"/>
        <v>61.632395993414356</v>
      </c>
    </row>
    <row r="71" spans="1:5" ht="15.75">
      <c r="A71" s="1">
        <v>72.9</v>
      </c>
      <c r="B71" s="1">
        <v>1.1806</v>
      </c>
      <c r="C71" s="1">
        <f t="shared" si="3"/>
        <v>1.2067164001911086</v>
      </c>
      <c r="D71" s="2">
        <f t="shared" si="4"/>
        <v>1.2729357890810342</v>
      </c>
      <c r="E71" s="1">
        <f t="shared" si="5"/>
        <v>62.6143779682494</v>
      </c>
    </row>
    <row r="72" spans="1:5" ht="15.75">
      <c r="A72" s="1">
        <v>73.75</v>
      </c>
      <c r="B72" s="1">
        <v>1.2338</v>
      </c>
      <c r="C72" s="1">
        <f t="shared" si="3"/>
        <v>1.2614366564739559</v>
      </c>
      <c r="D72" s="2">
        <f t="shared" si="4"/>
        <v>1.2743681383211556</v>
      </c>
      <c r="E72" s="1">
        <f t="shared" si="5"/>
        <v>63.28137518392036</v>
      </c>
    </row>
    <row r="73" spans="1:5" ht="15.75">
      <c r="A73" s="1">
        <v>75.25</v>
      </c>
      <c r="B73" s="1">
        <v>1.3914</v>
      </c>
      <c r="C73" s="1">
        <f t="shared" si="3"/>
        <v>1.423250251754553</v>
      </c>
      <c r="D73" s="2">
        <f t="shared" si="4"/>
        <v>1.2768330522000766</v>
      </c>
      <c r="E73" s="1">
        <f t="shared" si="5"/>
        <v>64.45615680271962</v>
      </c>
    </row>
    <row r="74" spans="1:5" ht="15.75">
      <c r="A74" s="1">
        <v>76.65</v>
      </c>
      <c r="B74" s="1">
        <v>1.0811</v>
      </c>
      <c r="C74" s="1">
        <f t="shared" si="3"/>
        <v>1.1063428421848092</v>
      </c>
      <c r="D74" s="2">
        <f t="shared" si="4"/>
        <v>1.2790631420771128</v>
      </c>
      <c r="E74" s="1">
        <f t="shared" si="5"/>
        <v>65.5507079268545</v>
      </c>
    </row>
    <row r="75" spans="1:5" ht="15.75">
      <c r="A75" s="1">
        <v>78.15</v>
      </c>
      <c r="B75" s="1">
        <v>1.3261</v>
      </c>
      <c r="C75" s="1">
        <f t="shared" si="3"/>
        <v>1.3577147422475921</v>
      </c>
      <c r="D75" s="2">
        <f t="shared" si="4"/>
        <v>1.2813791929937133</v>
      </c>
      <c r="E75" s="1">
        <f t="shared" si="5"/>
        <v>66.72132159703243</v>
      </c>
    </row>
    <row r="76" spans="1:5" ht="15.75">
      <c r="A76" s="1">
        <v>79.65</v>
      </c>
      <c r="B76" s="1">
        <v>1.4484</v>
      </c>
      <c r="C76" s="1">
        <f t="shared" si="3"/>
        <v>1.483641833245034</v>
      </c>
      <c r="D76" s="2">
        <f t="shared" si="4"/>
        <v>1.2836216035120505</v>
      </c>
      <c r="E76" s="1">
        <f t="shared" si="5"/>
        <v>67.8898902748234</v>
      </c>
    </row>
    <row r="77" spans="1:5" ht="15.75">
      <c r="A77" s="1">
        <v>81.15</v>
      </c>
      <c r="B77" s="1">
        <v>0.8418</v>
      </c>
      <c r="C77" s="1">
        <f t="shared" si="3"/>
        <v>0.8626957754594181</v>
      </c>
      <c r="D77" s="2">
        <f t="shared" si="4"/>
        <v>1.285792585645083</v>
      </c>
      <c r="E77" s="1">
        <f t="shared" si="5"/>
        <v>69.05648589587953</v>
      </c>
    </row>
    <row r="78" spans="1:5" ht="15.75">
      <c r="A78" s="1">
        <v>82.4</v>
      </c>
      <c r="B78" s="1">
        <v>1.0721</v>
      </c>
      <c r="C78" s="1">
        <f t="shared" si="3"/>
        <v>1.0991512703646582</v>
      </c>
      <c r="D78" s="2">
        <f t="shared" si="4"/>
        <v>1.2875487298921626</v>
      </c>
      <c r="E78" s="1">
        <f t="shared" si="5"/>
        <v>70.02732293760043</v>
      </c>
    </row>
    <row r="79" spans="1:5" ht="15.75">
      <c r="A79" s="1">
        <v>83.25</v>
      </c>
      <c r="B79" s="1">
        <v>1.12</v>
      </c>
      <c r="C79" s="1">
        <f t="shared" si="3"/>
        <v>1.1485716145713345</v>
      </c>
      <c r="D79" s="2">
        <f t="shared" si="4"/>
        <v>1.2887160515484042</v>
      </c>
      <c r="E79" s="1">
        <f t="shared" si="5"/>
        <v>70.68689414335884</v>
      </c>
    </row>
    <row r="80" spans="1:5" ht="15.75">
      <c r="A80" s="1">
        <v>84.75</v>
      </c>
      <c r="B80" s="1">
        <v>1.5028</v>
      </c>
      <c r="C80" s="1">
        <f t="shared" si="3"/>
        <v>1.5418751151373393</v>
      </c>
      <c r="D80" s="2">
        <f t="shared" si="4"/>
        <v>1.2907242861655372</v>
      </c>
      <c r="E80" s="1">
        <f t="shared" si="5"/>
        <v>71.84903234442747</v>
      </c>
    </row>
    <row r="81" spans="1:5" ht="15.75">
      <c r="A81" s="1">
        <v>85.95</v>
      </c>
      <c r="B81" s="1">
        <v>1.2399</v>
      </c>
      <c r="C81" s="1">
        <f t="shared" si="3"/>
        <v>1.272626511866377</v>
      </c>
      <c r="D81" s="2">
        <f t="shared" si="4"/>
        <v>1.292284457682203</v>
      </c>
      <c r="E81" s="1">
        <f t="shared" si="5"/>
        <v>72.77762046824681</v>
      </c>
    </row>
    <row r="82" spans="1:5" ht="15.75">
      <c r="A82" s="1">
        <v>87.45</v>
      </c>
      <c r="B82" s="1">
        <v>1.2169</v>
      </c>
      <c r="C82" s="1">
        <f t="shared" si="3"/>
        <v>1.24961714415362</v>
      </c>
      <c r="D82" s="2">
        <f t="shared" si="4"/>
        <v>1.2941783065290975</v>
      </c>
      <c r="E82" s="1">
        <f t="shared" si="5"/>
        <v>73.9366570495529</v>
      </c>
    </row>
    <row r="83" spans="1:5" ht="15.75">
      <c r="A83" s="1">
        <v>88.95</v>
      </c>
      <c r="B83" s="1">
        <v>1.4157</v>
      </c>
      <c r="C83" s="1">
        <f t="shared" si="3"/>
        <v>1.4544573607593203</v>
      </c>
      <c r="D83" s="2">
        <f t="shared" si="4"/>
        <v>1.2960113178791812</v>
      </c>
      <c r="E83" s="1">
        <f t="shared" si="5"/>
        <v>75.09405434948901</v>
      </c>
    </row>
    <row r="84" spans="1:5" ht="15.75">
      <c r="A84" s="1">
        <v>90.45</v>
      </c>
      <c r="B84" s="1">
        <v>1.232</v>
      </c>
      <c r="C84" s="1">
        <f t="shared" si="3"/>
        <v>1.2663333612835783</v>
      </c>
      <c r="D84" s="2">
        <f t="shared" si="4"/>
        <v>1.2977853604435425</v>
      </c>
      <c r="E84" s="1">
        <f t="shared" si="5"/>
        <v>76.2498695140917</v>
      </c>
    </row>
    <row r="85" spans="1:5" ht="15.75">
      <c r="A85" s="1">
        <v>91.95</v>
      </c>
      <c r="B85" s="1">
        <v>1.4594</v>
      </c>
      <c r="C85" s="1">
        <f t="shared" si="3"/>
        <v>1.5007873558435008</v>
      </c>
      <c r="D85" s="2">
        <f t="shared" si="4"/>
        <v>1.2995022511929477</v>
      </c>
      <c r="E85" s="1">
        <f t="shared" si="5"/>
        <v>77.4041576260384</v>
      </c>
    </row>
    <row r="86" spans="1:5" ht="15.75">
      <c r="A86" s="1">
        <v>92.75</v>
      </c>
      <c r="B86" s="1">
        <v>1.3615</v>
      </c>
      <c r="C86" s="1">
        <f t="shared" si="3"/>
        <v>1.4004676494281854</v>
      </c>
      <c r="D86" s="2">
        <f t="shared" si="4"/>
        <v>1.3003951693969036</v>
      </c>
      <c r="E86" s="1">
        <f t="shared" si="5"/>
        <v>78.01935523583191</v>
      </c>
    </row>
    <row r="87" spans="1:5" ht="15.75">
      <c r="A87" s="1">
        <v>94.25</v>
      </c>
      <c r="B87" s="1">
        <v>1.1339</v>
      </c>
      <c r="C87" s="1">
        <f aca="true" t="shared" si="6" ref="C87:C150">B87*(1+($I$28+$I$29*A87)/(1282900)+($I$30+A87*$I$31-$I$32)/400)</f>
        <v>1.1669104215398358</v>
      </c>
      <c r="D87" s="2">
        <f aca="true" t="shared" si="7" ref="D87:D150">$G$18^(1-$G$20*EXP(-A87/$G$22))*0.6^($G$20*EXP(-A87/$G$22))</f>
        <v>1.3020278406877153</v>
      </c>
      <c r="E87" s="1">
        <f aca="true" t="shared" si="8" ref="E87:E150">E86+(A87-A86)/D87</f>
        <v>79.17140433426572</v>
      </c>
    </row>
    <row r="88" spans="1:5" ht="15.75">
      <c r="A88" s="1">
        <v>95.75</v>
      </c>
      <c r="B88" s="1">
        <v>1.211</v>
      </c>
      <c r="C88" s="1">
        <f t="shared" si="6"/>
        <v>1.2468497861704828</v>
      </c>
      <c r="D88" s="2">
        <f t="shared" si="7"/>
        <v>1.3036077386964549</v>
      </c>
      <c r="E88" s="1">
        <f t="shared" si="8"/>
        <v>80.32205721509314</v>
      </c>
    </row>
    <row r="89" spans="1:5" ht="15.75">
      <c r="A89" s="1">
        <v>97.25</v>
      </c>
      <c r="B89" s="1">
        <v>1.4352</v>
      </c>
      <c r="C89" s="1">
        <f t="shared" si="6"/>
        <v>1.4783918089350525</v>
      </c>
      <c r="D89" s="2">
        <f t="shared" si="7"/>
        <v>1.3051365060140738</v>
      </c>
      <c r="E89" s="1">
        <f t="shared" si="8"/>
        <v>81.47136228248493</v>
      </c>
    </row>
    <row r="90" spans="1:5" ht="15.75">
      <c r="A90" s="1">
        <v>98.75</v>
      </c>
      <c r="B90" s="1">
        <v>1.1691</v>
      </c>
      <c r="C90" s="1">
        <f t="shared" si="6"/>
        <v>1.2048578559515093</v>
      </c>
      <c r="D90" s="2">
        <f t="shared" si="7"/>
        <v>1.3066157382817867</v>
      </c>
      <c r="E90" s="1">
        <f t="shared" si="8"/>
        <v>82.61936621053536</v>
      </c>
    </row>
    <row r="91" spans="1:5" ht="15.75">
      <c r="A91" s="1">
        <v>100.25</v>
      </c>
      <c r="B91" s="1">
        <v>1.2555</v>
      </c>
      <c r="C91" s="1">
        <f t="shared" si="6"/>
        <v>1.2945171332949346</v>
      </c>
      <c r="D91" s="2">
        <f t="shared" si="7"/>
        <v>1.3080469852508725</v>
      </c>
      <c r="E91" s="1">
        <f t="shared" si="8"/>
        <v>83.76611400852238</v>
      </c>
    </row>
    <row r="92" spans="1:5" ht="15.75">
      <c r="A92" s="1">
        <v>101.3</v>
      </c>
      <c r="B92" s="1">
        <v>1.4512</v>
      </c>
      <c r="C92" s="1">
        <f t="shared" si="6"/>
        <v>1.4967978464633038</v>
      </c>
      <c r="D92" s="2">
        <f t="shared" si="7"/>
        <v>1.3090211145292598</v>
      </c>
      <c r="E92" s="1">
        <f t="shared" si="8"/>
        <v>84.56824010744141</v>
      </c>
    </row>
    <row r="93" spans="1:5" ht="15.75">
      <c r="A93" s="1">
        <v>102.25</v>
      </c>
      <c r="B93" s="1">
        <v>1.1849</v>
      </c>
      <c r="C93" s="1">
        <f t="shared" si="6"/>
        <v>1.2224990830924165</v>
      </c>
      <c r="D93" s="2">
        <f t="shared" si="7"/>
        <v>1.309883265510913</v>
      </c>
      <c r="E93" s="1">
        <f t="shared" si="8"/>
        <v>85.29349557486618</v>
      </c>
    </row>
    <row r="94" spans="1:5" ht="15.75">
      <c r="A94" s="1">
        <v>103.75</v>
      </c>
      <c r="B94" s="1">
        <v>1.2968</v>
      </c>
      <c r="C94" s="1">
        <f t="shared" si="6"/>
        <v>1.338586828201966</v>
      </c>
      <c r="D94" s="2">
        <f t="shared" si="7"/>
        <v>1.3112083237166423</v>
      </c>
      <c r="E94" s="1">
        <f t="shared" si="8"/>
        <v>86.43747855062112</v>
      </c>
    </row>
    <row r="95" spans="1:5" ht="15.75">
      <c r="A95" s="1">
        <v>105.25</v>
      </c>
      <c r="B95" s="1">
        <v>1.5341</v>
      </c>
      <c r="C95" s="1">
        <f t="shared" si="6"/>
        <v>1.5842868582561087</v>
      </c>
      <c r="D95" s="2">
        <f t="shared" si="7"/>
        <v>1.3124902445515134</v>
      </c>
      <c r="E95" s="1">
        <f t="shared" si="8"/>
        <v>87.58034418808158</v>
      </c>
    </row>
    <row r="96" spans="1:5" ht="15.75">
      <c r="A96" s="1">
        <v>106.75</v>
      </c>
      <c r="B96" s="1">
        <v>1.5471</v>
      </c>
      <c r="C96" s="1">
        <f t="shared" si="6"/>
        <v>1.5984720326103088</v>
      </c>
      <c r="D96" s="2">
        <f t="shared" si="7"/>
        <v>1.3137303910342575</v>
      </c>
      <c r="E96" s="1">
        <f t="shared" si="8"/>
        <v>88.72213097343493</v>
      </c>
    </row>
    <row r="97" spans="1:5" ht="15.75">
      <c r="A97" s="1">
        <v>108.25</v>
      </c>
      <c r="B97" s="1">
        <v>1.5739</v>
      </c>
      <c r="C97" s="1">
        <f t="shared" si="6"/>
        <v>1.6269349896940541</v>
      </c>
      <c r="D97" s="2">
        <f t="shared" si="7"/>
        <v>1.3149300858446282</v>
      </c>
      <c r="E97" s="1">
        <f t="shared" si="8"/>
        <v>89.86287603368389</v>
      </c>
    </row>
    <row r="98" spans="1:5" ht="15.75">
      <c r="A98" s="1">
        <v>109.75</v>
      </c>
      <c r="B98" s="1">
        <v>1.3514</v>
      </c>
      <c r="C98" s="1">
        <f t="shared" si="6"/>
        <v>1.3976012764558092</v>
      </c>
      <c r="D98" s="2">
        <f t="shared" si="7"/>
        <v>1.3160906123339424</v>
      </c>
      <c r="E98" s="1">
        <f t="shared" si="8"/>
        <v>91.00261518685657</v>
      </c>
    </row>
    <row r="99" spans="1:5" ht="15.75">
      <c r="A99" s="1">
        <v>110.8</v>
      </c>
      <c r="B99" s="1">
        <v>1.2659</v>
      </c>
      <c r="C99" s="1">
        <f t="shared" si="6"/>
        <v>1.3096134677474394</v>
      </c>
      <c r="D99" s="2">
        <f t="shared" si="7"/>
        <v>1.3168803439442722</v>
      </c>
      <c r="E99" s="1">
        <f t="shared" si="8"/>
        <v>91.79995414390645</v>
      </c>
    </row>
    <row r="100" spans="1:5" ht="15.75">
      <c r="A100" s="1">
        <v>111.75</v>
      </c>
      <c r="B100" s="1">
        <v>1.2182</v>
      </c>
      <c r="C100" s="1">
        <f t="shared" si="6"/>
        <v>1.2606452646772783</v>
      </c>
      <c r="D100" s="2">
        <f t="shared" si="7"/>
        <v>1.3175791989774313</v>
      </c>
      <c r="E100" s="1">
        <f t="shared" si="8"/>
        <v>92.52097341981586</v>
      </c>
    </row>
    <row r="101" spans="1:5" ht="15.75">
      <c r="A101" s="1">
        <v>113.25</v>
      </c>
      <c r="B101" s="1">
        <v>1.4962</v>
      </c>
      <c r="C101" s="1">
        <f t="shared" si="6"/>
        <v>1.5490663987594917</v>
      </c>
      <c r="D101" s="2">
        <f t="shared" si="7"/>
        <v>1.318653110058448</v>
      </c>
      <c r="E101" s="1">
        <f t="shared" si="8"/>
        <v>93.65849775321202</v>
      </c>
    </row>
    <row r="102" spans="1:5" ht="15.75">
      <c r="A102" s="1">
        <v>114.75</v>
      </c>
      <c r="B102" s="1">
        <v>0.9087</v>
      </c>
      <c r="C102" s="1">
        <f t="shared" si="6"/>
        <v>0.9412541306780343</v>
      </c>
      <c r="D102" s="2">
        <f t="shared" si="7"/>
        <v>1.3196918593319265</v>
      </c>
      <c r="E102" s="1">
        <f t="shared" si="8"/>
        <v>94.79512672412902</v>
      </c>
    </row>
    <row r="103" spans="1:5" ht="15.75">
      <c r="A103" s="1">
        <v>116.25</v>
      </c>
      <c r="B103" s="1">
        <v>1.1417</v>
      </c>
      <c r="C103" s="1">
        <f t="shared" si="6"/>
        <v>1.183162112913771</v>
      </c>
      <c r="D103" s="2">
        <f t="shared" si="7"/>
        <v>1.3206965710835978</v>
      </c>
      <c r="E103" s="1">
        <f t="shared" si="8"/>
        <v>95.93089101158324</v>
      </c>
    </row>
    <row r="104" spans="1:5" ht="15.75">
      <c r="A104" s="1">
        <v>117.75</v>
      </c>
      <c r="B104" s="1">
        <v>1.3091</v>
      </c>
      <c r="C104" s="1">
        <f t="shared" si="6"/>
        <v>1.35728442237829</v>
      </c>
      <c r="D104" s="2">
        <f t="shared" si="7"/>
        <v>1.321668335431086</v>
      </c>
      <c r="E104" s="1">
        <f t="shared" si="8"/>
        <v>97.06582022172486</v>
      </c>
    </row>
    <row r="105" spans="1:5" ht="15.75">
      <c r="A105" s="1">
        <v>119.25</v>
      </c>
      <c r="B105" s="1">
        <v>1.1026</v>
      </c>
      <c r="C105" s="1">
        <f t="shared" si="6"/>
        <v>1.1437252816237111</v>
      </c>
      <c r="D105" s="2">
        <f t="shared" si="7"/>
        <v>1.322608209243194</v>
      </c>
      <c r="E105" s="1">
        <f t="shared" si="8"/>
        <v>98.19994292678376</v>
      </c>
    </row>
    <row r="106" spans="1:5" ht="15.75">
      <c r="A106" s="1">
        <v>121.25</v>
      </c>
      <c r="B106" s="1">
        <v>1.0126</v>
      </c>
      <c r="C106" s="1">
        <f t="shared" si="6"/>
        <v>1.0510315657783877</v>
      </c>
      <c r="D106" s="2">
        <f t="shared" si="7"/>
        <v>1.3238135330586147</v>
      </c>
      <c r="E106" s="1">
        <f t="shared" si="8"/>
        <v>99.7107297181675</v>
      </c>
    </row>
    <row r="107" spans="1:5" ht="15.75">
      <c r="A107" s="1">
        <v>122.75</v>
      </c>
      <c r="B107" s="1">
        <v>1.5025</v>
      </c>
      <c r="C107" s="1">
        <f t="shared" si="6"/>
        <v>1.560262897190115</v>
      </c>
      <c r="D107" s="2">
        <f t="shared" si="7"/>
        <v>1.3246829256270085</v>
      </c>
      <c r="E107" s="1">
        <f t="shared" si="8"/>
        <v>100.84307616197027</v>
      </c>
    </row>
    <row r="108" spans="1:5" ht="15.75">
      <c r="A108" s="1">
        <v>124.25</v>
      </c>
      <c r="B108" s="1">
        <v>1.3688</v>
      </c>
      <c r="C108" s="1">
        <f t="shared" si="6"/>
        <v>1.422095178380334</v>
      </c>
      <c r="D108" s="2">
        <f t="shared" si="7"/>
        <v>1.3255237218909337</v>
      </c>
      <c r="E108" s="1">
        <f t="shared" si="8"/>
        <v>101.97470434427105</v>
      </c>
    </row>
    <row r="109" spans="1:5" ht="15.75">
      <c r="A109" s="1">
        <v>125.7</v>
      </c>
      <c r="B109" s="1">
        <v>1.4639</v>
      </c>
      <c r="C109" s="1">
        <f t="shared" si="6"/>
        <v>1.5215930197747585</v>
      </c>
      <c r="D109" s="2">
        <f t="shared" si="7"/>
        <v>1.3263101770815828</v>
      </c>
      <c r="E109" s="1">
        <f t="shared" si="8"/>
        <v>103.06796293872034</v>
      </c>
    </row>
    <row r="110" spans="1:5" ht="15.75">
      <c r="A110" s="1">
        <v>127.2</v>
      </c>
      <c r="B110" s="1">
        <v>1.2845</v>
      </c>
      <c r="C110" s="1">
        <f t="shared" si="6"/>
        <v>1.3357536858182266</v>
      </c>
      <c r="D110" s="2">
        <f t="shared" si="7"/>
        <v>1.327097399638983</v>
      </c>
      <c r="E110" s="1">
        <f t="shared" si="8"/>
        <v>104.19824923150341</v>
      </c>
    </row>
    <row r="111" spans="1:5" ht="15.75">
      <c r="A111" s="1">
        <v>128.7</v>
      </c>
      <c r="B111" s="1">
        <v>1.2085</v>
      </c>
      <c r="C111" s="1">
        <f t="shared" si="6"/>
        <v>1.2573147388721255</v>
      </c>
      <c r="D111" s="2">
        <f t="shared" si="7"/>
        <v>1.3278586813799442</v>
      </c>
      <c r="E111" s="1">
        <f t="shared" si="8"/>
        <v>105.3278875138251</v>
      </c>
    </row>
    <row r="112" spans="1:5" ht="15.75">
      <c r="A112" s="1">
        <v>129.8</v>
      </c>
      <c r="B112" s="1">
        <v>1.0599</v>
      </c>
      <c r="C112" s="1">
        <f t="shared" si="6"/>
        <v>1.1030941309669322</v>
      </c>
      <c r="D112" s="2">
        <f t="shared" si="7"/>
        <v>1.328400955500568</v>
      </c>
      <c r="E112" s="1">
        <f t="shared" si="8"/>
        <v>106.15595075440409</v>
      </c>
    </row>
    <row r="113" spans="1:5" ht="15.75">
      <c r="A113" s="1">
        <v>130.45</v>
      </c>
      <c r="B113" s="1">
        <v>1.4384</v>
      </c>
      <c r="C113" s="1">
        <f t="shared" si="6"/>
        <v>1.4973253006295297</v>
      </c>
      <c r="D113" s="2">
        <f t="shared" si="7"/>
        <v>1.3287151768350918</v>
      </c>
      <c r="E113" s="1">
        <f t="shared" si="8"/>
        <v>106.64514513656523</v>
      </c>
    </row>
    <row r="114" spans="1:5" ht="15.75">
      <c r="A114" s="1">
        <v>130.7</v>
      </c>
      <c r="B114" s="1">
        <v>1.1969</v>
      </c>
      <c r="C114" s="1">
        <f t="shared" si="6"/>
        <v>1.2460300244704738</v>
      </c>
      <c r="D114" s="2">
        <f t="shared" si="7"/>
        <v>1.328834820089326</v>
      </c>
      <c r="E114" s="1">
        <f t="shared" si="8"/>
        <v>106.8332798815467</v>
      </c>
    </row>
    <row r="115" spans="1:5" ht="15.75">
      <c r="A115" s="1">
        <v>132.2</v>
      </c>
      <c r="B115" s="1">
        <v>1.0069</v>
      </c>
      <c r="C115" s="1">
        <f t="shared" si="6"/>
        <v>1.048725515808594</v>
      </c>
      <c r="D115" s="2">
        <f t="shared" si="7"/>
        <v>1.3295387962298473</v>
      </c>
      <c r="E115" s="1">
        <f t="shared" si="8"/>
        <v>107.96149065979066</v>
      </c>
    </row>
    <row r="116" spans="1:5" ht="15.75">
      <c r="A116" s="1">
        <v>133.7</v>
      </c>
      <c r="B116" s="1">
        <v>1.5511</v>
      </c>
      <c r="C116" s="1">
        <f t="shared" si="6"/>
        <v>1.6162928381841934</v>
      </c>
      <c r="D116" s="2">
        <f t="shared" si="7"/>
        <v>1.3302195320543637</v>
      </c>
      <c r="E116" s="1">
        <f t="shared" si="8"/>
        <v>109.08912407957922</v>
      </c>
    </row>
    <row r="117" spans="1:5" ht="15.75">
      <c r="A117" s="1">
        <v>135.2</v>
      </c>
      <c r="B117" s="1">
        <v>1.0769</v>
      </c>
      <c r="C117" s="1">
        <f t="shared" si="6"/>
        <v>1.122691121427131</v>
      </c>
      <c r="D117" s="2">
        <f t="shared" si="7"/>
        <v>1.3308777833048016</v>
      </c>
      <c r="E117" s="1">
        <f t="shared" si="8"/>
        <v>110.21619977264191</v>
      </c>
    </row>
    <row r="118" spans="1:5" ht="15.75">
      <c r="A118" s="1">
        <v>136.7</v>
      </c>
      <c r="B118" s="1">
        <v>1.0484</v>
      </c>
      <c r="C118" s="1">
        <f t="shared" si="6"/>
        <v>1.0934942091815794</v>
      </c>
      <c r="D118" s="2">
        <f t="shared" si="7"/>
        <v>1.3315142819053283</v>
      </c>
      <c r="E118" s="1">
        <f t="shared" si="8"/>
        <v>111.34273669408866</v>
      </c>
    </row>
    <row r="119" spans="1:5" ht="15.75">
      <c r="A119" s="1">
        <v>138.2</v>
      </c>
      <c r="B119" s="1">
        <v>1.4873</v>
      </c>
      <c r="C119" s="1">
        <f t="shared" si="6"/>
        <v>1.5520028730486584</v>
      </c>
      <c r="D119" s="2">
        <f t="shared" si="7"/>
        <v>1.3321297366625675</v>
      </c>
      <c r="E119" s="1">
        <f t="shared" si="8"/>
        <v>112.46875314632851</v>
      </c>
    </row>
    <row r="120" spans="1:5" ht="15.75">
      <c r="A120" s="1">
        <v>140.2</v>
      </c>
      <c r="B120" s="1">
        <v>1.4236</v>
      </c>
      <c r="C120" s="1">
        <f t="shared" si="6"/>
        <v>1.486464001967694</v>
      </c>
      <c r="D120" s="2">
        <f t="shared" si="7"/>
        <v>1.332918791312509</v>
      </c>
      <c r="E120" s="1">
        <f t="shared" si="8"/>
        <v>113.96921965114133</v>
      </c>
    </row>
    <row r="121" spans="1:5" ht="15.75">
      <c r="A121" s="1">
        <v>141.7</v>
      </c>
      <c r="B121" s="1">
        <v>1.4343</v>
      </c>
      <c r="C121" s="1">
        <f t="shared" si="6"/>
        <v>1.4983409833266317</v>
      </c>
      <c r="D121" s="2">
        <f t="shared" si="7"/>
        <v>1.3334877754631629</v>
      </c>
      <c r="E121" s="1">
        <f t="shared" si="8"/>
        <v>115.09408935568662</v>
      </c>
    </row>
    <row r="122" spans="1:5" ht="15.75">
      <c r="A122" s="1">
        <v>143.2</v>
      </c>
      <c r="B122" s="1">
        <v>1.3114</v>
      </c>
      <c r="C122" s="1">
        <f t="shared" si="6"/>
        <v>1.3705976630276875</v>
      </c>
      <c r="D122" s="2">
        <f t="shared" si="7"/>
        <v>1.3340379201425714</v>
      </c>
      <c r="E122" s="1">
        <f t="shared" si="8"/>
        <v>116.21849517455547</v>
      </c>
    </row>
    <row r="123" spans="1:5" ht="15.75">
      <c r="A123" s="1">
        <v>144.7</v>
      </c>
      <c r="B123" s="1">
        <v>1.1536</v>
      </c>
      <c r="C123" s="1">
        <f t="shared" si="6"/>
        <v>1.20624105680195</v>
      </c>
      <c r="D123" s="2">
        <f t="shared" si="7"/>
        <v>1.3345698416578817</v>
      </c>
      <c r="E123" s="1">
        <f t="shared" si="8"/>
        <v>117.34245283730066</v>
      </c>
    </row>
    <row r="124" spans="1:5" ht="15.75">
      <c r="A124" s="1">
        <v>146.22</v>
      </c>
      <c r="B124" s="1">
        <v>1.0391</v>
      </c>
      <c r="C124" s="1">
        <f t="shared" si="6"/>
        <v>1.0870333747888719</v>
      </c>
      <c r="D124" s="2">
        <f t="shared" si="7"/>
        <v>1.335090877477051</v>
      </c>
      <c r="E124" s="1">
        <f t="shared" si="8"/>
        <v>118.48095211524672</v>
      </c>
    </row>
    <row r="125" spans="1:5" ht="15.75">
      <c r="A125" s="1">
        <v>147.72</v>
      </c>
      <c r="B125" s="1">
        <v>1.3325</v>
      </c>
      <c r="C125" s="1">
        <f t="shared" si="6"/>
        <v>1.3946223143154284</v>
      </c>
      <c r="D125" s="2">
        <f t="shared" si="7"/>
        <v>1.3355879000054796</v>
      </c>
      <c r="E125" s="1">
        <f t="shared" si="8"/>
        <v>119.60405303581798</v>
      </c>
    </row>
    <row r="126" spans="1:5" ht="15.75">
      <c r="A126" s="1">
        <v>148.87</v>
      </c>
      <c r="B126" s="1">
        <v>1.0935</v>
      </c>
      <c r="C126" s="1">
        <f t="shared" si="6"/>
        <v>1.1448916981830408</v>
      </c>
      <c r="D126" s="2">
        <f t="shared" si="7"/>
        <v>1.3359577594801446</v>
      </c>
      <c r="E126" s="1">
        <f t="shared" si="8"/>
        <v>120.46485869515821</v>
      </c>
    </row>
    <row r="127" spans="1:5" ht="15.75">
      <c r="A127" s="1">
        <v>149.7</v>
      </c>
      <c r="B127" s="1">
        <v>1.0805</v>
      </c>
      <c r="C127" s="1">
        <f t="shared" si="6"/>
        <v>1.1315743908115101</v>
      </c>
      <c r="D127" s="2">
        <f t="shared" si="7"/>
        <v>1.3362188204854724</v>
      </c>
      <c r="E127" s="1">
        <f t="shared" si="8"/>
        <v>121.08601444246196</v>
      </c>
    </row>
    <row r="128" spans="1:5" ht="15.75">
      <c r="A128" s="1">
        <v>151.2</v>
      </c>
      <c r="B128" s="1">
        <v>1.456</v>
      </c>
      <c r="C128" s="1">
        <f t="shared" si="6"/>
        <v>1.5255391265324028</v>
      </c>
      <c r="D128" s="2">
        <f t="shared" si="7"/>
        <v>1.3366784288653728</v>
      </c>
      <c r="E128" s="1">
        <f t="shared" si="8"/>
        <v>122.20819908134573</v>
      </c>
    </row>
    <row r="129" spans="1:5" ht="15.75">
      <c r="A129" s="1">
        <v>152.7</v>
      </c>
      <c r="B129" s="1">
        <v>1.1928</v>
      </c>
      <c r="C129" s="1">
        <f t="shared" si="6"/>
        <v>1.2503544601693923</v>
      </c>
      <c r="D129" s="2">
        <f t="shared" si="7"/>
        <v>1.3371227830728647</v>
      </c>
      <c r="E129" s="1">
        <f t="shared" si="8"/>
        <v>123.33001079451752</v>
      </c>
    </row>
    <row r="130" spans="1:5" ht="15.75">
      <c r="A130" s="1">
        <v>154.2</v>
      </c>
      <c r="B130" s="1">
        <v>0.9883</v>
      </c>
      <c r="C130" s="1">
        <f t="shared" si="6"/>
        <v>1.0364724399546088</v>
      </c>
      <c r="D130" s="2">
        <f t="shared" si="7"/>
        <v>1.3375523845175243</v>
      </c>
      <c r="E130" s="1">
        <f t="shared" si="8"/>
        <v>124.4514621988609</v>
      </c>
    </row>
    <row r="131" spans="1:5" ht="15.75">
      <c r="A131" s="1">
        <v>155.7</v>
      </c>
      <c r="B131" s="1">
        <v>1.566</v>
      </c>
      <c r="C131" s="1">
        <f t="shared" si="6"/>
        <v>1.6431002878550751</v>
      </c>
      <c r="D131" s="2">
        <f t="shared" si="7"/>
        <v>1.3379677184485035</v>
      </c>
      <c r="E131" s="1">
        <f t="shared" si="8"/>
        <v>125.57256548058983</v>
      </c>
    </row>
    <row r="132" spans="1:5" ht="15.75">
      <c r="A132" s="1">
        <v>157.2</v>
      </c>
      <c r="B132" s="1">
        <v>1.3958</v>
      </c>
      <c r="C132" s="1">
        <f t="shared" si="6"/>
        <v>1.4652062536646648</v>
      </c>
      <c r="D132" s="2">
        <f t="shared" si="7"/>
        <v>1.3383692544540935</v>
      </c>
      <c r="E132" s="1">
        <f t="shared" si="8"/>
        <v>126.69333241020063</v>
      </c>
    </row>
    <row r="133" spans="1:5" ht="15.75">
      <c r="A133" s="1">
        <v>159.2</v>
      </c>
      <c r="B133" s="1">
        <v>1.4742</v>
      </c>
      <c r="C133" s="1">
        <f t="shared" si="6"/>
        <v>1.5484701437373294</v>
      </c>
      <c r="D133" s="2">
        <f t="shared" si="7"/>
        <v>1.3388839556338838</v>
      </c>
      <c r="E133" s="1">
        <f t="shared" si="8"/>
        <v>128.18711384778095</v>
      </c>
    </row>
    <row r="134" spans="1:5" ht="15.75">
      <c r="A134" s="1">
        <v>160.7</v>
      </c>
      <c r="B134" s="1">
        <v>1.3539</v>
      </c>
      <c r="C134" s="1">
        <f t="shared" si="6"/>
        <v>1.4227744296015985</v>
      </c>
      <c r="D134" s="2">
        <f t="shared" si="7"/>
        <v>1.339255038294701</v>
      </c>
      <c r="E134" s="1">
        <f t="shared" si="8"/>
        <v>129.30713950167728</v>
      </c>
    </row>
    <row r="135" spans="1:5" ht="15.75">
      <c r="A135" s="1">
        <v>162.2</v>
      </c>
      <c r="B135" s="1">
        <v>1.1738</v>
      </c>
      <c r="C135" s="1">
        <f t="shared" si="6"/>
        <v>1.2340890740091497</v>
      </c>
      <c r="D135" s="2">
        <f t="shared" si="7"/>
        <v>1.3396137813503086</v>
      </c>
      <c r="E135" s="1">
        <f t="shared" si="8"/>
        <v>130.42686521731454</v>
      </c>
    </row>
    <row r="136" spans="1:5" ht="15.75">
      <c r="A136" s="1">
        <v>163.75</v>
      </c>
      <c r="B136" s="1">
        <v>1.1134</v>
      </c>
      <c r="C136" s="1">
        <f t="shared" si="6"/>
        <v>1.1711518888563535</v>
      </c>
      <c r="D136" s="2">
        <f t="shared" si="7"/>
        <v>1.3399719514476278</v>
      </c>
      <c r="E136" s="1">
        <f t="shared" si="8"/>
        <v>131.58360584783705</v>
      </c>
    </row>
    <row r="137" spans="1:5" ht="15.75">
      <c r="A137" s="1">
        <v>164.9</v>
      </c>
      <c r="B137" s="1">
        <v>1.0849</v>
      </c>
      <c r="C137" s="1">
        <f t="shared" si="6"/>
        <v>1.141582132437498</v>
      </c>
      <c r="D137" s="2">
        <f t="shared" si="7"/>
        <v>1.3402297142504844</v>
      </c>
      <c r="E137" s="1">
        <f t="shared" si="8"/>
        <v>132.44166770676483</v>
      </c>
    </row>
    <row r="138" spans="1:5" ht="15.75">
      <c r="A138" s="1">
        <v>165.75</v>
      </c>
      <c r="B138" s="1">
        <v>1.3267</v>
      </c>
      <c r="C138" s="1">
        <f t="shared" si="6"/>
        <v>1.396384575138827</v>
      </c>
      <c r="D138" s="2">
        <f t="shared" si="7"/>
        <v>1.3404159818587538</v>
      </c>
      <c r="E138" s="1">
        <f t="shared" si="8"/>
        <v>133.07579920885368</v>
      </c>
    </row>
    <row r="139" spans="1:5" ht="15.75">
      <c r="A139" s="1">
        <v>167.25</v>
      </c>
      <c r="B139" s="1">
        <v>1.2561</v>
      </c>
      <c r="C139" s="1">
        <f t="shared" si="6"/>
        <v>1.3226932874921857</v>
      </c>
      <c r="D139" s="2">
        <f t="shared" si="7"/>
        <v>1.3407360985672514</v>
      </c>
      <c r="E139" s="1">
        <f t="shared" si="8"/>
        <v>134.19458761292734</v>
      </c>
    </row>
    <row r="140" spans="1:5" ht="15.75">
      <c r="A140" s="1">
        <v>168.7</v>
      </c>
      <c r="B140" s="1">
        <v>1.5351</v>
      </c>
      <c r="C140" s="1">
        <f t="shared" si="6"/>
        <v>1.6172135895215392</v>
      </c>
      <c r="D140" s="2">
        <f t="shared" si="7"/>
        <v>1.341035411371616</v>
      </c>
      <c r="E140" s="1">
        <f t="shared" si="8"/>
        <v>135.27584168549274</v>
      </c>
    </row>
    <row r="141" spans="1:5" ht="15.75">
      <c r="A141" s="1">
        <v>170.2</v>
      </c>
      <c r="B141" s="1">
        <v>1.2066</v>
      </c>
      <c r="C141" s="1">
        <f t="shared" si="6"/>
        <v>1.2717345373581121</v>
      </c>
      <c r="D141" s="2">
        <f t="shared" si="7"/>
        <v>1.3413349053933952</v>
      </c>
      <c r="E141" s="1">
        <f t="shared" si="8"/>
        <v>136.3941306332929</v>
      </c>
    </row>
    <row r="142" spans="1:5" ht="15.75">
      <c r="A142" s="1">
        <v>171.3</v>
      </c>
      <c r="B142" s="1">
        <v>1.3238</v>
      </c>
      <c r="C142" s="1">
        <f t="shared" si="6"/>
        <v>1.3957380354581146</v>
      </c>
      <c r="D142" s="2">
        <f t="shared" si="7"/>
        <v>1.3415481762182213</v>
      </c>
      <c r="E142" s="1">
        <f t="shared" si="8"/>
        <v>137.21407882412186</v>
      </c>
    </row>
    <row r="143" spans="1:5" ht="15.75">
      <c r="A143" s="1">
        <v>175.6</v>
      </c>
      <c r="B143" s="1">
        <v>1.5579</v>
      </c>
      <c r="C143" s="1">
        <f t="shared" si="6"/>
        <v>1.6447530717757348</v>
      </c>
      <c r="D143" s="2">
        <f t="shared" si="7"/>
        <v>1.3423328340798446</v>
      </c>
      <c r="E143" s="1">
        <f t="shared" si="8"/>
        <v>140.41745721942692</v>
      </c>
    </row>
    <row r="144" spans="1:5" ht="15.75">
      <c r="A144" s="1">
        <v>177.1</v>
      </c>
      <c r="B144" s="1">
        <v>1.3635</v>
      </c>
      <c r="C144" s="1">
        <f t="shared" si="6"/>
        <v>1.4401849642958162</v>
      </c>
      <c r="D144" s="2">
        <f t="shared" si="7"/>
        <v>1.3425891029275066</v>
      </c>
      <c r="E144" s="1">
        <f t="shared" si="8"/>
        <v>141.53470150267728</v>
      </c>
    </row>
    <row r="145" spans="1:5" ht="15.75">
      <c r="A145" s="1">
        <v>178.6</v>
      </c>
      <c r="B145" s="1">
        <v>1.4652</v>
      </c>
      <c r="C145" s="1">
        <f t="shared" si="6"/>
        <v>1.548324363771207</v>
      </c>
      <c r="D145" s="2">
        <f t="shared" si="7"/>
        <v>1.3428368290685888</v>
      </c>
      <c r="E145" s="1">
        <f t="shared" si="8"/>
        <v>142.6517396770327</v>
      </c>
    </row>
    <row r="146" spans="1:5" ht="15.75">
      <c r="A146" s="1">
        <v>180.1</v>
      </c>
      <c r="B146" s="1">
        <v>1.3578</v>
      </c>
      <c r="C146" s="1">
        <f t="shared" si="6"/>
        <v>1.4354982114155248</v>
      </c>
      <c r="D146" s="2">
        <f t="shared" si="7"/>
        <v>1.343076295767241</v>
      </c>
      <c r="E146" s="1">
        <f t="shared" si="8"/>
        <v>143.76857868664618</v>
      </c>
    </row>
    <row r="147" spans="1:5" ht="15.75">
      <c r="A147" s="1">
        <v>181.6</v>
      </c>
      <c r="B147" s="1">
        <v>1.0955</v>
      </c>
      <c r="C147" s="1">
        <f t="shared" si="6"/>
        <v>1.1587265368875106</v>
      </c>
      <c r="D147" s="2">
        <f t="shared" si="7"/>
        <v>1.343307776994289</v>
      </c>
      <c r="E147" s="1">
        <f t="shared" si="8"/>
        <v>144.88522524054042</v>
      </c>
    </row>
    <row r="148" spans="1:5" ht="15.75">
      <c r="A148" s="1">
        <v>183.1</v>
      </c>
      <c r="B148" s="1">
        <v>1.241</v>
      </c>
      <c r="C148" s="1">
        <f t="shared" si="6"/>
        <v>1.3132335792279402</v>
      </c>
      <c r="D148" s="2">
        <f t="shared" si="7"/>
        <v>1.3435315377255639</v>
      </c>
      <c r="E148" s="1">
        <f t="shared" si="8"/>
        <v>146.00168582064657</v>
      </c>
    </row>
    <row r="149" spans="1:5" ht="15.75">
      <c r="A149" s="1">
        <v>184.2</v>
      </c>
      <c r="B149" s="1">
        <v>1.3803</v>
      </c>
      <c r="C149" s="1">
        <f t="shared" si="6"/>
        <v>1.4611388400313634</v>
      </c>
      <c r="D149" s="2">
        <f t="shared" si="7"/>
        <v>1.3436908708486297</v>
      </c>
      <c r="E149" s="1">
        <f t="shared" si="8"/>
        <v>146.8203264945281</v>
      </c>
    </row>
    <row r="150" spans="1:5" ht="15.75">
      <c r="A150" s="1">
        <v>185.2</v>
      </c>
      <c r="B150" s="1">
        <v>1.1141</v>
      </c>
      <c r="C150" s="1">
        <f t="shared" si="6"/>
        <v>1.1797133427696067</v>
      </c>
      <c r="D150" s="2">
        <f t="shared" si="7"/>
        <v>1.3438323186441035</v>
      </c>
      <c r="E150" s="1">
        <f t="shared" si="8"/>
        <v>147.56446695470768</v>
      </c>
    </row>
    <row r="151" spans="1:5" ht="15.75">
      <c r="A151" s="1">
        <v>186.7</v>
      </c>
      <c r="B151" s="1">
        <v>1.1839</v>
      </c>
      <c r="C151" s="1">
        <f aca="true" t="shared" si="9" ref="C151:C162">B151*(1+($I$28+$I$29*A151)/(1282900)+($I$30+A151*$I$31-$I$32)/400)</f>
        <v>1.2542056116172229</v>
      </c>
      <c r="D151" s="2">
        <f aca="true" t="shared" si="10" ref="D151:D162">$G$18^(1-$G$20*EXP(-A151/$G$22))*0.6^($G$20*EXP(-A151/$G$22))</f>
        <v>1.3440385797769794</v>
      </c>
      <c r="E151" s="1">
        <f aca="true" t="shared" si="11" ref="E151:E162">E150+(A151-A150)/D151</f>
        <v>148.68050634715496</v>
      </c>
    </row>
    <row r="152" spans="1:5" ht="15.75">
      <c r="A152" s="1">
        <v>188.2</v>
      </c>
      <c r="B152" s="1">
        <v>1.4193</v>
      </c>
      <c r="C152" s="1">
        <f t="shared" si="9"/>
        <v>1.5042819011219275</v>
      </c>
      <c r="D152" s="2">
        <f t="shared" si="10"/>
        <v>1.3442379578717325</v>
      </c>
      <c r="E152" s="1">
        <f t="shared" si="11"/>
        <v>149.79638020804109</v>
      </c>
    </row>
    <row r="153" spans="1:5" ht="15.75">
      <c r="A153" s="1">
        <v>189.7</v>
      </c>
      <c r="B153" s="1">
        <v>1.104</v>
      </c>
      <c r="C153" s="1">
        <f t="shared" si="9"/>
        <v>1.170645273915929</v>
      </c>
      <c r="D153" s="2">
        <f t="shared" si="10"/>
        <v>1.3444306816440712</v>
      </c>
      <c r="E153" s="1">
        <f t="shared" si="11"/>
        <v>150.91209410871292</v>
      </c>
    </row>
    <row r="154" spans="1:5" ht="15.75">
      <c r="A154" s="1">
        <v>191.2</v>
      </c>
      <c r="B154" s="1">
        <v>1.1412</v>
      </c>
      <c r="C154" s="1">
        <f t="shared" si="9"/>
        <v>1.210651453541006</v>
      </c>
      <c r="D154" s="2">
        <f t="shared" si="10"/>
        <v>1.3446169722739951</v>
      </c>
      <c r="E154" s="1">
        <f t="shared" si="11"/>
        <v>152.0276534322452</v>
      </c>
    </row>
    <row r="155" spans="1:5" ht="15.75">
      <c r="A155" s="1">
        <v>192.7</v>
      </c>
      <c r="B155" s="1">
        <v>1.3156</v>
      </c>
      <c r="C155" s="1">
        <f t="shared" si="9"/>
        <v>1.396311318963027</v>
      </c>
      <c r="D155" s="2">
        <f t="shared" si="10"/>
        <v>1.3447970436498349</v>
      </c>
      <c r="E155" s="1">
        <f t="shared" si="11"/>
        <v>153.14306337985255</v>
      </c>
    </row>
    <row r="156" spans="1:5" ht="15.75">
      <c r="A156" s="1">
        <v>193.75</v>
      </c>
      <c r="B156" s="1">
        <v>1.2071</v>
      </c>
      <c r="C156" s="1">
        <f t="shared" si="9"/>
        <v>1.2815699293274334</v>
      </c>
      <c r="D156" s="2">
        <f t="shared" si="10"/>
        <v>1.3449195041923603</v>
      </c>
      <c r="E156" s="1">
        <f t="shared" si="11"/>
        <v>153.92377924926106</v>
      </c>
    </row>
    <row r="157" spans="1:5" ht="15.75">
      <c r="A157" s="1">
        <v>194.8</v>
      </c>
      <c r="B157" s="1">
        <v>1.3449</v>
      </c>
      <c r="C157" s="1">
        <f t="shared" si="9"/>
        <v>1.428333662551473</v>
      </c>
      <c r="D157" s="2">
        <f t="shared" si="10"/>
        <v>1.345039087734507</v>
      </c>
      <c r="E157" s="1">
        <f t="shared" si="11"/>
        <v>154.70442570747556</v>
      </c>
    </row>
    <row r="158" spans="1:5" ht="15.75">
      <c r="A158" s="1">
        <v>196.3</v>
      </c>
      <c r="B158" s="1">
        <v>1.3033</v>
      </c>
      <c r="C158" s="1">
        <f t="shared" si="9"/>
        <v>1.3847930625969949</v>
      </c>
      <c r="D158" s="2">
        <f t="shared" si="10"/>
        <v>1.3452050638247601</v>
      </c>
      <c r="E158" s="1">
        <f t="shared" si="11"/>
        <v>155.81949733509427</v>
      </c>
    </row>
    <row r="159" spans="1:5" ht="15.75">
      <c r="A159" s="1">
        <v>197.8</v>
      </c>
      <c r="B159" s="1">
        <v>1.0831</v>
      </c>
      <c r="C159" s="1">
        <f t="shared" si="9"/>
        <v>1.1513563295540288</v>
      </c>
      <c r="D159" s="2">
        <f t="shared" si="10"/>
        <v>1.3453654964633988</v>
      </c>
      <c r="E159" s="1">
        <f t="shared" si="11"/>
        <v>156.93443599224216</v>
      </c>
    </row>
    <row r="160" spans="1:5" ht="15.75">
      <c r="A160" s="1">
        <v>199.3</v>
      </c>
      <c r="B160" s="1">
        <v>1.0299</v>
      </c>
      <c r="C160" s="1">
        <f t="shared" si="9"/>
        <v>1.0953095530097527</v>
      </c>
      <c r="D160" s="2">
        <f t="shared" si="10"/>
        <v>1.3455205701661246</v>
      </c>
      <c r="E160" s="1">
        <f t="shared" si="11"/>
        <v>158.04924615067384</v>
      </c>
    </row>
    <row r="161" spans="1:5" ht="15.75">
      <c r="A161" s="1">
        <v>200.8</v>
      </c>
      <c r="B161" s="1">
        <v>1.2</v>
      </c>
      <c r="C161" s="1">
        <f t="shared" si="9"/>
        <v>1.276802108244479</v>
      </c>
      <c r="D161" s="2">
        <f t="shared" si="10"/>
        <v>1.3456704633485383</v>
      </c>
      <c r="E161" s="1">
        <f t="shared" si="11"/>
        <v>159.16393213127225</v>
      </c>
    </row>
    <row r="162" spans="1:5" ht="15.75">
      <c r="A162" s="1">
        <v>202.3</v>
      </c>
      <c r="B162" s="1">
        <v>1.2932</v>
      </c>
      <c r="C162" s="1">
        <f t="shared" si="9"/>
        <v>1.3766022535411968</v>
      </c>
      <c r="D162" s="2">
        <f t="shared" si="10"/>
        <v>1.3458153485250652</v>
      </c>
      <c r="E162" s="1">
        <f t="shared" si="11"/>
        <v>160.278498109171</v>
      </c>
    </row>
    <row r="163" spans="1:5" ht="15.75">
      <c r="A163" s="3"/>
      <c r="B163" s="3"/>
      <c r="E163" s="1"/>
    </row>
    <row r="164" spans="1:5" ht="15.75">
      <c r="A164" s="3"/>
      <c r="B164" s="3"/>
      <c r="E164" s="1"/>
    </row>
    <row r="165" spans="1:5" ht="15.75">
      <c r="A165" s="3"/>
      <c r="B165" s="3"/>
      <c r="E165" s="1"/>
    </row>
    <row r="166" spans="1:5" ht="15.75">
      <c r="A166" s="3"/>
      <c r="B166" s="3"/>
      <c r="E166" s="1"/>
    </row>
    <row r="167" spans="1:5" ht="15.75">
      <c r="A167" s="3"/>
      <c r="B167" s="3"/>
      <c r="E167" s="1"/>
    </row>
    <row r="168" spans="1:5" ht="15.75">
      <c r="A168" s="3"/>
      <c r="B168" s="3"/>
      <c r="E168" s="1"/>
    </row>
    <row r="169" spans="1:5" ht="15.75">
      <c r="A169" s="3"/>
      <c r="B169" s="3"/>
      <c r="E169" s="1"/>
    </row>
    <row r="170" spans="1:5" ht="15.75">
      <c r="A170" s="3"/>
      <c r="B170" s="3"/>
      <c r="E170" s="1"/>
    </row>
    <row r="171" spans="1:5" ht="15.75">
      <c r="A171" s="3"/>
      <c r="B171" s="3"/>
      <c r="E171" s="1"/>
    </row>
    <row r="172" spans="1:5" ht="15.75">
      <c r="A172" s="3"/>
      <c r="B172" s="3"/>
      <c r="E172" s="1"/>
    </row>
    <row r="173" spans="1:5" ht="15.75">
      <c r="A173" s="3"/>
      <c r="B173" s="3"/>
      <c r="E173" s="1"/>
    </row>
    <row r="174" spans="1:5" ht="15.75">
      <c r="A174" s="3"/>
      <c r="B174" s="3"/>
      <c r="E174" s="1"/>
    </row>
    <row r="175" spans="1:5" ht="15.75">
      <c r="A175" s="3"/>
      <c r="B175" s="3"/>
      <c r="E175" s="1"/>
    </row>
    <row r="176" spans="1:5" ht="15.75">
      <c r="A176" s="3"/>
      <c r="B176" s="3"/>
      <c r="E176" s="1"/>
    </row>
    <row r="177" spans="1:5" ht="15.75">
      <c r="A177" s="3"/>
      <c r="B177" s="3"/>
      <c r="E177" s="1"/>
    </row>
    <row r="178" spans="1:5" ht="15.75">
      <c r="A178" s="3"/>
      <c r="B178" s="3"/>
      <c r="E178" s="1"/>
    </row>
    <row r="179" spans="1:5" ht="15.75">
      <c r="A179" s="3"/>
      <c r="B179" s="3"/>
      <c r="E179" s="1"/>
    </row>
    <row r="180" spans="1:5" ht="15.75">
      <c r="A180" s="3"/>
      <c r="B180" s="3"/>
      <c r="E180" s="1"/>
    </row>
    <row r="181" spans="1:5" ht="15.75">
      <c r="A181" s="3"/>
      <c r="B181" s="3"/>
      <c r="E181" s="1"/>
    </row>
    <row r="182" spans="1:5" ht="15.75">
      <c r="A182" s="3"/>
      <c r="B182" s="3"/>
      <c r="E182" s="1"/>
    </row>
    <row r="183" spans="1:5" ht="15.75">
      <c r="A183" s="3"/>
      <c r="B183" s="3"/>
      <c r="E183" s="1"/>
    </row>
    <row r="184" spans="1:5" ht="15.75">
      <c r="A184" s="3"/>
      <c r="B184" s="3"/>
      <c r="E184" s="1"/>
    </row>
    <row r="185" spans="1:5" ht="15.75">
      <c r="A185" s="3"/>
      <c r="B185" s="3"/>
      <c r="E185" s="1"/>
    </row>
    <row r="186" spans="1:5" ht="15.75">
      <c r="A186" s="3"/>
      <c r="B186" s="3"/>
      <c r="E186" s="1"/>
    </row>
    <row r="187" spans="1:5" ht="15.75">
      <c r="A187" s="3"/>
      <c r="B187" s="3"/>
      <c r="E187" s="1"/>
    </row>
    <row r="188" spans="1:5" ht="15.75">
      <c r="A188" s="3"/>
      <c r="B188" s="3"/>
      <c r="E188" s="1"/>
    </row>
    <row r="189" spans="1:5" ht="15.75">
      <c r="A189" s="3"/>
      <c r="B189" s="3"/>
      <c r="E189" s="1"/>
    </row>
    <row r="190" spans="1:5" ht="15.75">
      <c r="A190" s="3"/>
      <c r="B190" s="3"/>
      <c r="E190" s="1"/>
    </row>
    <row r="191" spans="1:5" ht="15.75">
      <c r="A191" s="3"/>
      <c r="B191" s="3"/>
      <c r="E191" s="1"/>
    </row>
    <row r="192" spans="1:5" ht="15.75">
      <c r="A192" s="3"/>
      <c r="B192" s="3"/>
      <c r="E192" s="1"/>
    </row>
    <row r="193" spans="1:5" ht="15.75">
      <c r="A193" s="3"/>
      <c r="B193" s="3"/>
      <c r="E193" s="1"/>
    </row>
    <row r="194" spans="1:5" ht="15.75">
      <c r="A194" s="3"/>
      <c r="B194" s="3"/>
      <c r="E194" s="1"/>
    </row>
    <row r="195" spans="1:5" ht="15.75">
      <c r="A195" s="3"/>
      <c r="B195" s="3"/>
      <c r="E195" s="1"/>
    </row>
    <row r="196" spans="1:5" ht="15.75">
      <c r="A196" s="3"/>
      <c r="B196" s="3"/>
      <c r="E196" s="1"/>
    </row>
    <row r="197" spans="1:5" ht="15.75">
      <c r="A197" s="3"/>
      <c r="B197" s="3"/>
      <c r="E197" s="1"/>
    </row>
    <row r="198" spans="1:5" ht="15.75">
      <c r="A198" s="3"/>
      <c r="B198" s="3"/>
      <c r="E198" s="1"/>
    </row>
    <row r="199" spans="1:5" ht="15.75">
      <c r="A199" s="3"/>
      <c r="B199" s="3"/>
      <c r="E199" s="1"/>
    </row>
    <row r="200" spans="1:5" ht="15.75">
      <c r="A200" s="3"/>
      <c r="B200" s="3"/>
      <c r="E200" s="1"/>
    </row>
    <row r="201" spans="1:5" ht="15.75">
      <c r="A201" s="3"/>
      <c r="B201" s="3"/>
      <c r="E201" s="1"/>
    </row>
    <row r="202" spans="1:5" ht="15.75">
      <c r="A202" s="3"/>
      <c r="B202" s="3"/>
      <c r="E202" s="1"/>
    </row>
    <row r="203" spans="1:5" ht="15.75">
      <c r="A203" s="3"/>
      <c r="B203" s="3"/>
      <c r="E203" s="1"/>
    </row>
    <row r="204" spans="1:5" ht="15.75">
      <c r="A204" s="3"/>
      <c r="B204" s="3"/>
      <c r="E204" s="1"/>
    </row>
    <row r="205" spans="1:5" ht="15.75">
      <c r="A205" s="3"/>
      <c r="B205" s="3"/>
      <c r="E205" s="1"/>
    </row>
    <row r="206" spans="1:5" ht="15.75">
      <c r="A206" s="3"/>
      <c r="B206" s="3"/>
      <c r="E206" s="1"/>
    </row>
    <row r="207" spans="1:5" ht="15.75">
      <c r="A207" s="3"/>
      <c r="B207" s="3"/>
      <c r="E207" s="1"/>
    </row>
    <row r="208" spans="1:5" ht="15.75">
      <c r="A208" s="3"/>
      <c r="B208" s="3"/>
      <c r="E208" s="1"/>
    </row>
    <row r="209" spans="1:5" ht="15.75">
      <c r="A209" s="3"/>
      <c r="B209" s="3"/>
      <c r="E209" s="1"/>
    </row>
    <row r="210" spans="1:5" ht="15.75">
      <c r="A210" s="3"/>
      <c r="B210" s="3"/>
      <c r="E210" s="1"/>
    </row>
    <row r="211" spans="1:5" ht="15.75">
      <c r="A211" s="3"/>
      <c r="B211" s="3"/>
      <c r="E211" s="1"/>
    </row>
    <row r="212" spans="1:5" ht="15.75">
      <c r="A212" s="3"/>
      <c r="B212" s="3"/>
      <c r="E212" s="1"/>
    </row>
    <row r="213" spans="1:5" ht="15.75">
      <c r="A213" s="3"/>
      <c r="B213" s="3"/>
      <c r="E213" s="1"/>
    </row>
    <row r="214" spans="1:5" ht="15.75">
      <c r="A214" s="3"/>
      <c r="B214" s="3"/>
      <c r="E214" s="1"/>
    </row>
    <row r="215" spans="1:5" ht="15.75">
      <c r="A215" s="3"/>
      <c r="B215" s="3"/>
      <c r="E215" s="1"/>
    </row>
    <row r="216" spans="1:5" ht="15.75">
      <c r="A216" s="3"/>
      <c r="B216" s="3"/>
      <c r="E216" s="1"/>
    </row>
    <row r="217" spans="1:5" ht="15.75">
      <c r="A217" s="3"/>
      <c r="B217" s="3"/>
      <c r="E217" s="1"/>
    </row>
    <row r="218" spans="1:5" ht="15.75">
      <c r="A218" s="3"/>
      <c r="B218" s="3"/>
      <c r="E218" s="1"/>
    </row>
    <row r="219" spans="1:5" ht="15.75">
      <c r="A219" s="3"/>
      <c r="B219" s="3"/>
      <c r="E219" s="1"/>
    </row>
    <row r="220" spans="1:5" ht="15.75">
      <c r="A220" s="3"/>
      <c r="B220" s="3"/>
      <c r="E220" s="1"/>
    </row>
    <row r="221" spans="1:5" ht="15.75">
      <c r="A221" s="3"/>
      <c r="B221" s="3"/>
      <c r="E221" s="1"/>
    </row>
    <row r="222" spans="1:5" ht="15.75">
      <c r="A222" s="3"/>
      <c r="B222" s="3"/>
      <c r="E222" s="1"/>
    </row>
    <row r="223" spans="1:5" ht="15.75">
      <c r="A223" s="3"/>
      <c r="B223" s="3"/>
      <c r="E223" s="1"/>
    </row>
    <row r="224" spans="1:5" ht="15.75">
      <c r="A224" s="3"/>
      <c r="B224" s="3"/>
      <c r="E224" s="1"/>
    </row>
    <row r="225" spans="1:5" ht="15.75">
      <c r="A225" s="3"/>
      <c r="B225" s="3"/>
      <c r="E225" s="1"/>
    </row>
    <row r="226" spans="1:5" ht="15.75">
      <c r="A226" s="3"/>
      <c r="B226" s="3"/>
      <c r="E226" s="1"/>
    </row>
    <row r="227" spans="1:5" ht="15.75">
      <c r="A227" s="3"/>
      <c r="B227" s="3"/>
      <c r="E227" s="1"/>
    </row>
    <row r="228" spans="1:5" ht="15.75">
      <c r="A228" s="3"/>
      <c r="B228" s="3"/>
      <c r="E228" s="1"/>
    </row>
    <row r="229" spans="1:5" ht="15.75">
      <c r="A229" s="3"/>
      <c r="B229" s="3"/>
      <c r="E229" s="1"/>
    </row>
    <row r="230" spans="1:5" ht="15.75">
      <c r="A230" s="3"/>
      <c r="B230" s="3"/>
      <c r="E230" s="1"/>
    </row>
    <row r="231" spans="1:5" ht="15.75">
      <c r="A231" s="3"/>
      <c r="B231" s="3"/>
      <c r="E231" s="1"/>
    </row>
    <row r="232" spans="1:5" ht="15.75">
      <c r="A232" s="3"/>
      <c r="B232" s="3"/>
      <c r="E232" s="1"/>
    </row>
    <row r="233" spans="1:5" ht="15.75">
      <c r="A233" s="3"/>
      <c r="B233" s="3"/>
      <c r="E233" s="1"/>
    </row>
    <row r="234" spans="1:5" ht="15.75">
      <c r="A234" s="3"/>
      <c r="B234" s="3"/>
      <c r="E234" s="1"/>
    </row>
    <row r="235" spans="1:5" ht="15.75">
      <c r="A235" s="3"/>
      <c r="B235" s="3"/>
      <c r="E235" s="1"/>
    </row>
    <row r="236" spans="1:5" ht="15.75">
      <c r="A236" s="3"/>
      <c r="B236" s="3"/>
      <c r="E236" s="1"/>
    </row>
    <row r="237" spans="1:5" ht="15.75">
      <c r="A237" s="3"/>
      <c r="B237" s="3"/>
      <c r="E237" s="1"/>
    </row>
    <row r="238" spans="1:5" ht="15.75">
      <c r="A238" s="3"/>
      <c r="B238" s="3"/>
      <c r="E238" s="1"/>
    </row>
    <row r="239" spans="1:5" ht="15.75">
      <c r="A239" s="3"/>
      <c r="B239" s="3"/>
      <c r="E239" s="1"/>
    </row>
    <row r="240" spans="1:5" ht="15.75">
      <c r="A240" s="3"/>
      <c r="B240" s="3"/>
      <c r="E240" s="1"/>
    </row>
    <row r="241" spans="1:5" ht="15.75">
      <c r="A241" s="3"/>
      <c r="B241" s="3"/>
      <c r="E241" s="1"/>
    </row>
    <row r="242" spans="1:5" ht="15.75">
      <c r="A242" s="3"/>
      <c r="B242" s="3"/>
      <c r="E242" s="1"/>
    </row>
    <row r="243" spans="1:5" ht="15.75">
      <c r="A243" s="3"/>
      <c r="B243" s="3"/>
      <c r="E243" s="1"/>
    </row>
    <row r="244" spans="1:5" ht="15.75">
      <c r="A244" s="3"/>
      <c r="B244" s="3"/>
      <c r="E244" s="1"/>
    </row>
    <row r="245" spans="1:5" ht="15.75">
      <c r="A245" s="3"/>
      <c r="B245" s="3"/>
      <c r="E245" s="1"/>
    </row>
    <row r="246" spans="1:5" ht="15.75">
      <c r="A246" s="3"/>
      <c r="B246" s="3"/>
      <c r="E246" s="1"/>
    </row>
    <row r="247" spans="1:5" ht="15.75">
      <c r="A247" s="3"/>
      <c r="B247" s="3"/>
      <c r="E247" s="1"/>
    </row>
    <row r="248" spans="1:5" ht="15.75">
      <c r="A248" s="3"/>
      <c r="B248" s="3"/>
      <c r="E248" s="1"/>
    </row>
    <row r="249" spans="1:5" ht="15.75">
      <c r="A249" s="3"/>
      <c r="B249" s="3"/>
      <c r="E249" s="1"/>
    </row>
    <row r="250" spans="1:5" ht="15.75">
      <c r="A250" s="3"/>
      <c r="B250" s="3"/>
      <c r="E250" s="1"/>
    </row>
    <row r="251" spans="1:5" ht="15.75">
      <c r="A251" s="3"/>
      <c r="B251" s="3"/>
      <c r="E251" s="1"/>
    </row>
    <row r="252" spans="1:5" ht="15.75">
      <c r="A252" s="3"/>
      <c r="B252" s="3"/>
      <c r="E252" s="1"/>
    </row>
    <row r="253" spans="1:5" ht="15.75">
      <c r="A253" s="3"/>
      <c r="B253" s="3"/>
      <c r="E253" s="1"/>
    </row>
    <row r="254" spans="1:5" ht="15.75">
      <c r="A254" s="3"/>
      <c r="B254" s="3"/>
      <c r="E254" s="1"/>
    </row>
    <row r="255" spans="1:5" ht="15.75">
      <c r="A255" s="3"/>
      <c r="B255" s="3"/>
      <c r="E255" s="1"/>
    </row>
    <row r="256" spans="1:5" ht="15.75">
      <c r="A256" s="3"/>
      <c r="B256" s="3"/>
      <c r="E256" s="1"/>
    </row>
    <row r="257" spans="1:5" ht="15.75">
      <c r="A257" s="3"/>
      <c r="B257" s="3"/>
      <c r="E257" s="1"/>
    </row>
    <row r="258" spans="1:5" ht="15.75">
      <c r="A258" s="3"/>
      <c r="B258" s="3"/>
      <c r="E258" s="1"/>
    </row>
    <row r="259" spans="1:5" ht="15.75">
      <c r="A259" s="3"/>
      <c r="B259" s="3"/>
      <c r="E259" s="1"/>
    </row>
    <row r="260" spans="1:5" ht="15.75">
      <c r="A260" s="3"/>
      <c r="B260" s="3"/>
      <c r="E260" s="1"/>
    </row>
    <row r="261" spans="1:5" ht="15.75">
      <c r="A261" s="3"/>
      <c r="B261" s="3"/>
      <c r="E261" s="1"/>
    </row>
    <row r="262" spans="1:5" ht="15.75">
      <c r="A262" s="3"/>
      <c r="B262" s="3"/>
      <c r="E262" s="1"/>
    </row>
    <row r="263" spans="1:5" ht="15.75">
      <c r="A263" s="3"/>
      <c r="B263" s="3"/>
      <c r="E263" s="1"/>
    </row>
    <row r="264" spans="1:5" ht="15.75">
      <c r="A264" s="3"/>
      <c r="B264" s="3"/>
      <c r="E264" s="1"/>
    </row>
    <row r="265" spans="1:5" ht="15.75">
      <c r="A265" s="3"/>
      <c r="B265" s="3"/>
      <c r="E265" s="1"/>
    </row>
    <row r="266" spans="1:5" ht="15.75">
      <c r="A266" s="3"/>
      <c r="B266" s="3"/>
      <c r="E266" s="1"/>
    </row>
    <row r="267" ht="15.75">
      <c r="E267" s="1"/>
    </row>
    <row r="268" ht="15.75">
      <c r="E268" s="1"/>
    </row>
    <row r="269" ht="15.75">
      <c r="E269" s="1"/>
    </row>
    <row r="270" ht="15.75">
      <c r="E270" s="1"/>
    </row>
    <row r="271" ht="15.75">
      <c r="E271" s="1"/>
    </row>
    <row r="272" ht="15.75">
      <c r="E272" s="1"/>
    </row>
    <row r="273" ht="15.75">
      <c r="E273" s="1"/>
    </row>
    <row r="274" ht="15.75">
      <c r="E274" s="1"/>
    </row>
    <row r="275" ht="15.75">
      <c r="E275" s="1"/>
    </row>
    <row r="276" ht="15.75">
      <c r="E276" s="1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5.75"/>
  <sheetData/>
  <printOptions/>
  <pageMargins left="0.75" right="0.75" top="1" bottom="1" header="0.4921259845" footer="0.492125984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5.75"/>
  <sheetData/>
  <printOptions/>
  <pageMargins left="0.75" right="0.75" top="1" bottom="1" header="0.4921259845" footer="0.492125984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5.75"/>
  <sheetData/>
  <printOptions/>
  <pageMargins left="0.75" right="0.75" top="1" bottom="1" header="0.4921259845" footer="0.492125984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5.75"/>
  <sheetData/>
  <printOptions/>
  <pageMargins left="0.75" right="0.75" top="1" bottom="1" header="0.4921259845" footer="0.492125984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5.75"/>
  <sheetData/>
  <printOptions/>
  <pageMargins left="0.75" right="0.75" top="1" bottom="1" header="0.4921259845" footer="0.492125984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5.75"/>
  <sheetData/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79"/>
  <sheetViews>
    <sheetView workbookViewId="0" topLeftCell="A1">
      <selection activeCell="F1" sqref="F1:F16384"/>
    </sheetView>
  </sheetViews>
  <sheetFormatPr defaultColWidth="11.00390625" defaultRowHeight="15.75"/>
  <cols>
    <col min="1" max="1" width="11.00390625" style="1" customWidth="1"/>
    <col min="2" max="4" width="11.00390625" style="2" customWidth="1"/>
    <col min="5" max="5" width="11.00390625" style="3" customWidth="1"/>
    <col min="6" max="6" width="10.00390625" style="3" bestFit="1" customWidth="1"/>
    <col min="7" max="16384" width="11.00390625" style="3" customWidth="1"/>
  </cols>
  <sheetData>
    <row r="1" spans="1:9" ht="15.75">
      <c r="A1" s="1" t="s">
        <v>0</v>
      </c>
      <c r="B1" s="2" t="s">
        <v>1</v>
      </c>
      <c r="C1" s="2" t="s">
        <v>2</v>
      </c>
      <c r="G1" s="1" t="s">
        <v>3</v>
      </c>
      <c r="H1" s="4"/>
      <c r="I1" s="3" t="s">
        <v>4</v>
      </c>
    </row>
    <row r="2" spans="5:7" ht="15.75">
      <c r="E2" s="4" t="s">
        <v>5</v>
      </c>
      <c r="F2" s="5" t="s">
        <v>6</v>
      </c>
      <c r="G2" s="1"/>
    </row>
    <row r="3" spans="1:7" ht="15.75">
      <c r="A3" s="1">
        <v>0</v>
      </c>
      <c r="B3" s="1"/>
      <c r="C3" s="1">
        <v>0</v>
      </c>
      <c r="F3" s="5">
        <f>1000*1/SLOPE(C3:C16,B3:B16)</f>
        <v>88.0115692325271</v>
      </c>
      <c r="G3" s="1">
        <f>INTERCEPT(B4:B16,A4:A16)</f>
        <v>10.269957894736848</v>
      </c>
    </row>
    <row r="4" spans="1:9" ht="15.75">
      <c r="A4" s="3">
        <v>21.4</v>
      </c>
      <c r="B4" s="1">
        <v>11.771</v>
      </c>
      <c r="C4" s="1">
        <f>(A4-$A$3)/2/3*(1/($G$21*(0.6/$G$21)^$G$23)+4/($G$21*(0.6/$G$21)^($G$23*EXP(-((A4+$A$3)/2)/$G$25)))+1/($G$21*(0.6/$G$21)^($G$23*EXP(-(A4/$G$25)))))</f>
        <v>16.513750089935236</v>
      </c>
      <c r="E4" s="6"/>
      <c r="F4" s="6" t="s">
        <v>7</v>
      </c>
      <c r="I4" s="7">
        <f>SLOPE(E4:E16,A4:A16)*1000</f>
        <v>244.76112629383087</v>
      </c>
    </row>
    <row r="5" spans="1:9" ht="15.75">
      <c r="A5" s="3">
        <v>49.9</v>
      </c>
      <c r="B5" s="1">
        <v>13.089</v>
      </c>
      <c r="C5" s="1">
        <f>(A5-$A$3)/2/3*(1/($G$21*(0.6/$G$21)^$G$23)+4/($G$21*(0.6/$G$21)^($G$23*EXP(-((A5+$A$3)/2)/$G$25)))+1/($G$21*(0.6/$G$21)^($G$23*EXP(-(A5/$G$25)))))</f>
        <v>37.723941864864905</v>
      </c>
      <c r="E5" s="6">
        <f>1000*1/SLOPE(C4:C5,B4:B5)</f>
        <v>62.13993791220428</v>
      </c>
      <c r="F5" s="8">
        <f>CORREL(C3:C11,B3:B11)</f>
        <v>0.996929541025116</v>
      </c>
      <c r="I5" s="7"/>
    </row>
    <row r="6" spans="1:5" ht="15.75">
      <c r="A6" s="3">
        <v>78.4</v>
      </c>
      <c r="B6" s="1">
        <v>15.376</v>
      </c>
      <c r="C6" s="1">
        <f>(A6-$A$3)/2/3*(1/($G$21*(0.6/$G$21)^$G$23)+4/($G$21*(0.6/$G$21)^($G$23*EXP(-((A6+$A$3)/2)/$G$25)))+1/($G$21*(0.6/$G$21)^($G$23*EXP(-(A6/$G$25)))))</f>
        <v>58.29385061826104</v>
      </c>
      <c r="E6" s="6">
        <f>1000*1/SLOPE(C5:C6,B5:B6)</f>
        <v>111.18182522916555</v>
      </c>
    </row>
    <row r="7" spans="1:6" ht="15.75">
      <c r="A7" s="3">
        <v>106.9</v>
      </c>
      <c r="B7" s="1">
        <v>16.876</v>
      </c>
      <c r="C7" s="1">
        <f>(A7-$A$3)/2/3*(1/($G$21*(0.6/$G$21)^$G$23)+4/($G$21*(0.6/$G$21)^($G$23*EXP(-((A7+$A$3)/2)/$G$25)))+1/($G$21*(0.6/$G$21)^($G$23*EXP(-(A7/$G$25)))))</f>
        <v>78.41798770249731</v>
      </c>
      <c r="E7" s="6">
        <f>1000*1/SLOPE(C6:C7,B6:B7)</f>
        <v>74.53735748873581</v>
      </c>
      <c r="F7" s="9"/>
    </row>
    <row r="8" spans="1:6" ht="15.75">
      <c r="A8" s="3">
        <v>135.4</v>
      </c>
      <c r="B8" s="1">
        <v>18.81</v>
      </c>
      <c r="C8" s="1">
        <f>(A8-$A$3)/2/3*(1/($G$21*(0.6/$G$21)^$G$23)+4/($G$21*(0.6/$G$21)^($G$23*EXP(-((A8+$A$3)/2)/$G$25)))+1/($G$21*(0.6/$G$21)^($G$23*EXP(-(A8/$G$25)))))</f>
        <v>98.23212667550655</v>
      </c>
      <c r="E8" s="6">
        <f>1000*1/SLOPE(C7:C8,B7:B8)</f>
        <v>97.60706749026126</v>
      </c>
      <c r="F8" s="5" t="s">
        <v>8</v>
      </c>
    </row>
    <row r="9" spans="1:6" ht="15.75">
      <c r="A9" s="3"/>
      <c r="B9" s="3"/>
      <c r="C9" s="1"/>
      <c r="E9" s="6"/>
      <c r="F9" s="5">
        <f>1000*SLOPE(B3:B16,A3:A16)</f>
        <v>62.68421052631572</v>
      </c>
    </row>
    <row r="10" spans="1:6" ht="15.75">
      <c r="A10" s="3"/>
      <c r="B10" s="3"/>
      <c r="C10" s="1"/>
      <c r="E10" s="6"/>
      <c r="F10" s="6" t="s">
        <v>9</v>
      </c>
    </row>
    <row r="11" spans="1:6" ht="15.75">
      <c r="A11" s="3"/>
      <c r="B11" s="3"/>
      <c r="C11" s="1"/>
      <c r="E11" s="6"/>
      <c r="F11" s="8">
        <f>CORREL(B3:B11,A3:A11)</f>
        <v>0.9973570550444815</v>
      </c>
    </row>
    <row r="12" spans="1:6" ht="15.75">
      <c r="A12" s="3"/>
      <c r="B12" s="3"/>
      <c r="C12" s="1"/>
      <c r="E12" s="6"/>
      <c r="F12" s="8"/>
    </row>
    <row r="13" spans="1:6" ht="15.75">
      <c r="A13" s="3"/>
      <c r="B13" s="3"/>
      <c r="C13" s="1"/>
      <c r="E13" s="6"/>
      <c r="F13" s="8"/>
    </row>
    <row r="14" spans="1:6" ht="15.75">
      <c r="A14" s="3"/>
      <c r="B14" s="3"/>
      <c r="C14" s="1"/>
      <c r="E14" s="6"/>
      <c r="F14" s="8"/>
    </row>
    <row r="15" spans="1:6" ht="15.75">
      <c r="A15" s="3"/>
      <c r="B15" s="3"/>
      <c r="C15" s="1"/>
      <c r="E15" s="6"/>
      <c r="F15" s="8"/>
    </row>
    <row r="16" spans="1:6" ht="15.75">
      <c r="A16" s="3"/>
      <c r="B16" s="3"/>
      <c r="C16" s="1"/>
      <c r="E16" s="6"/>
      <c r="F16" s="8"/>
    </row>
    <row r="17" spans="1:9" ht="15.75">
      <c r="A17" s="10"/>
      <c r="B17" s="11"/>
      <c r="C17" s="11"/>
      <c r="D17" s="11"/>
      <c r="E17" s="10"/>
      <c r="F17" s="12"/>
      <c r="G17" s="12"/>
      <c r="H17" s="12"/>
      <c r="I17" s="12"/>
    </row>
    <row r="18" spans="1:7" ht="15.75">
      <c r="A18" s="13"/>
      <c r="C18" s="13" t="s">
        <v>10</v>
      </c>
      <c r="D18" s="14" t="s">
        <v>11</v>
      </c>
      <c r="E18" s="1" t="s">
        <v>12</v>
      </c>
      <c r="G18" s="3" t="s">
        <v>13</v>
      </c>
    </row>
    <row r="19" spans="1:5" ht="15.75">
      <c r="A19" s="15">
        <v>0</v>
      </c>
      <c r="B19" s="1"/>
      <c r="C19" s="13"/>
      <c r="D19" s="2">
        <f aca="true" t="shared" si="0" ref="D19:D25">$G$21^(1-$G$23*EXP(-A19/$G$25))*0.6^($G$23*EXP(-A19/$G$25))</f>
        <v>1.2719266222846182</v>
      </c>
      <c r="E19" s="1">
        <v>0</v>
      </c>
    </row>
    <row r="20" spans="1:7" ht="15.75">
      <c r="A20" s="1">
        <v>0.75</v>
      </c>
      <c r="B20" s="1">
        <v>1.3715</v>
      </c>
      <c r="C20" s="1">
        <f aca="true" t="shared" si="1" ref="C20:C25">B20*(1+($I$31+$I$32*A20)/(1282900)+($I$33+A20*$I$34-$I$35)/400)</f>
        <v>1.3580262931388494</v>
      </c>
      <c r="D20" s="2">
        <f t="shared" si="0"/>
        <v>1.273728588767894</v>
      </c>
      <c r="E20" s="1">
        <f aca="true" t="shared" si="2" ref="E20:E25">E19+(A20-A19)/D20</f>
        <v>0.5888224592065502</v>
      </c>
      <c r="G20" s="3" t="s">
        <v>14</v>
      </c>
    </row>
    <row r="21" spans="1:7" ht="15.75">
      <c r="A21" s="1">
        <v>3.15</v>
      </c>
      <c r="B21" s="1">
        <v>1.2882</v>
      </c>
      <c r="C21" s="1">
        <f t="shared" si="1"/>
        <v>1.2760334745044957</v>
      </c>
      <c r="D21" s="2">
        <f t="shared" si="0"/>
        <v>1.2794082279704462</v>
      </c>
      <c r="E21" s="1">
        <f t="shared" si="2"/>
        <v>2.464689713716218</v>
      </c>
      <c r="G21" s="3">
        <v>1.5</v>
      </c>
    </row>
    <row r="22" spans="1:7" ht="15.75">
      <c r="A22" s="1">
        <v>6.15</v>
      </c>
      <c r="B22" s="1">
        <v>1.2784</v>
      </c>
      <c r="C22" s="1">
        <f t="shared" si="1"/>
        <v>1.2669324287909935</v>
      </c>
      <c r="D22" s="2">
        <f t="shared" si="0"/>
        <v>1.2863249044264926</v>
      </c>
      <c r="E22" s="1">
        <f t="shared" si="2"/>
        <v>4.796915413208174</v>
      </c>
      <c r="G22" s="3" t="s">
        <v>21</v>
      </c>
    </row>
    <row r="23" spans="1:7" ht="15.75">
      <c r="A23" s="1">
        <v>9.15</v>
      </c>
      <c r="B23" s="1">
        <v>1.3336</v>
      </c>
      <c r="C23" s="1">
        <f t="shared" si="1"/>
        <v>1.3222698517159688</v>
      </c>
      <c r="D23" s="2">
        <f t="shared" si="0"/>
        <v>1.2930426508998045</v>
      </c>
      <c r="E23" s="1">
        <f t="shared" si="2"/>
        <v>7.117024496935888</v>
      </c>
      <c r="G23" s="3">
        <v>0.18</v>
      </c>
    </row>
    <row r="24" spans="1:7" ht="15.75">
      <c r="A24" s="1">
        <v>11.9</v>
      </c>
      <c r="B24" s="1">
        <v>1.471</v>
      </c>
      <c r="C24" s="1">
        <f t="shared" si="1"/>
        <v>1.4591421224331789</v>
      </c>
      <c r="D24" s="2">
        <f t="shared" si="0"/>
        <v>1.2990297166254472</v>
      </c>
      <c r="E24" s="1">
        <f t="shared" si="2"/>
        <v>9.23398915509922</v>
      </c>
      <c r="G24" s="3" t="s">
        <v>22</v>
      </c>
    </row>
    <row r="25" spans="1:7" ht="15.75">
      <c r="A25" s="1">
        <v>12.65</v>
      </c>
      <c r="B25" s="1">
        <v>1.1719</v>
      </c>
      <c r="C25" s="1">
        <f t="shared" si="1"/>
        <v>1.1625921673284343</v>
      </c>
      <c r="D25" s="2">
        <f t="shared" si="0"/>
        <v>1.3006346644939704</v>
      </c>
      <c r="E25" s="1">
        <f t="shared" si="2"/>
        <v>9.810630713620034</v>
      </c>
      <c r="G25" s="3">
        <v>87</v>
      </c>
    </row>
    <row r="26" spans="1:5" ht="15.75">
      <c r="A26" s="1">
        <v>15.65</v>
      </c>
      <c r="B26" s="1">
        <v>1.3524</v>
      </c>
      <c r="C26" s="1">
        <f aca="true" t="shared" si="3" ref="C26:C89">B26*(1+($I$31+$I$32*A26)/(1282900)+($I$33+A26*$I$34-$I$35)/400)</f>
        <v>1.3423000419598243</v>
      </c>
      <c r="D26" s="2">
        <f aca="true" t="shared" si="4" ref="D26:D89">$G$21^(1-$G$23*EXP(-A26/$G$25))*0.6^($G$23*EXP(-A26/$G$25))</f>
        <v>1.3069369702976787</v>
      </c>
      <c r="E26" s="1">
        <f aca="true" t="shared" si="5" ref="E26:E89">E25+(A26-A25)/D26</f>
        <v>12.106074233988652</v>
      </c>
    </row>
    <row r="27" spans="1:5" ht="15.75">
      <c r="A27" s="1">
        <v>18.65</v>
      </c>
      <c r="B27" s="1">
        <v>1.324</v>
      </c>
      <c r="C27" s="1">
        <f t="shared" si="3"/>
        <v>1.3147401653006</v>
      </c>
      <c r="D27" s="2">
        <f t="shared" si="4"/>
        <v>1.3130546609544327</v>
      </c>
      <c r="E27" s="1">
        <f t="shared" si="5"/>
        <v>14.390822987570136</v>
      </c>
    </row>
    <row r="28" spans="1:5" ht="15.75">
      <c r="A28" s="1">
        <v>21.1</v>
      </c>
      <c r="B28" s="1">
        <v>1.1716</v>
      </c>
      <c r="C28" s="1">
        <f t="shared" si="3"/>
        <v>1.1638598778601166</v>
      </c>
      <c r="D28" s="2">
        <f t="shared" si="4"/>
        <v>1.3179169281807437</v>
      </c>
      <c r="E28" s="1">
        <f t="shared" si="5"/>
        <v>16.24981724404576</v>
      </c>
    </row>
    <row r="29" spans="1:7" ht="15.75">
      <c r="A29" s="1">
        <v>22.15</v>
      </c>
      <c r="B29" s="1">
        <v>1.5243</v>
      </c>
      <c r="C29" s="1">
        <f t="shared" si="3"/>
        <v>1.514482844528087</v>
      </c>
      <c r="D29" s="2">
        <f t="shared" si="4"/>
        <v>1.319964570260723</v>
      </c>
      <c r="E29" s="1">
        <f t="shared" si="5"/>
        <v>17.04529314063941</v>
      </c>
      <c r="G29" s="16" t="s">
        <v>15</v>
      </c>
    </row>
    <row r="30" spans="1:5" ht="15.75">
      <c r="A30" s="1">
        <v>25.15</v>
      </c>
      <c r="B30" s="1">
        <v>1.0668</v>
      </c>
      <c r="C30" s="1">
        <f t="shared" si="3"/>
        <v>1.06043537041845</v>
      </c>
      <c r="D30" s="2">
        <f t="shared" si="4"/>
        <v>1.3256974759405473</v>
      </c>
      <c r="E30" s="1">
        <f t="shared" si="5"/>
        <v>19.30825286896776</v>
      </c>
    </row>
    <row r="31" spans="1:9" ht="15.75">
      <c r="A31" s="1">
        <v>28.15</v>
      </c>
      <c r="B31" s="1">
        <v>1.3664</v>
      </c>
      <c r="C31" s="1">
        <f t="shared" si="3"/>
        <v>1.358896067773771</v>
      </c>
      <c r="D31" s="2">
        <f t="shared" si="4"/>
        <v>1.3312597112734348</v>
      </c>
      <c r="E31" s="1">
        <f t="shared" si="5"/>
        <v>21.56175755674225</v>
      </c>
      <c r="G31" s="3" t="s">
        <v>16</v>
      </c>
      <c r="I31" s="1">
        <v>2415</v>
      </c>
    </row>
    <row r="32" spans="1:9" ht="15.75">
      <c r="A32" s="1">
        <v>33.15</v>
      </c>
      <c r="B32" s="1">
        <v>1.7476</v>
      </c>
      <c r="C32" s="1">
        <f t="shared" si="3"/>
        <v>1.7393842078863504</v>
      </c>
      <c r="D32" s="2">
        <f t="shared" si="4"/>
        <v>1.3401624945055626</v>
      </c>
      <c r="E32" s="1">
        <f t="shared" si="5"/>
        <v>25.292648415499414</v>
      </c>
      <c r="G32" s="3" t="s">
        <v>17</v>
      </c>
      <c r="I32" s="1">
        <v>1.8</v>
      </c>
    </row>
    <row r="33" spans="1:9" ht="15.75">
      <c r="A33" s="1">
        <v>36.15</v>
      </c>
      <c r="B33" s="1">
        <v>1.4641</v>
      </c>
      <c r="C33" s="1">
        <f t="shared" si="3"/>
        <v>1.4579114763839818</v>
      </c>
      <c r="D33" s="2">
        <f t="shared" si="4"/>
        <v>1.3452904864897348</v>
      </c>
      <c r="E33" s="1">
        <f t="shared" si="5"/>
        <v>27.52265006207903</v>
      </c>
      <c r="G33" s="3" t="s">
        <v>18</v>
      </c>
      <c r="I33" s="1">
        <f>G3</f>
        <v>10.269957894736848</v>
      </c>
    </row>
    <row r="34" spans="1:9" ht="15.75">
      <c r="A34" s="1">
        <v>39.15</v>
      </c>
      <c r="B34" s="1">
        <v>1.105</v>
      </c>
      <c r="C34" s="1">
        <f t="shared" si="3"/>
        <v>1.1008534829627188</v>
      </c>
      <c r="D34" s="2">
        <f t="shared" si="4"/>
        <v>1.3502632997430248</v>
      </c>
      <c r="E34" s="1">
        <f t="shared" si="5"/>
        <v>29.74443895360185</v>
      </c>
      <c r="G34" s="3" t="s">
        <v>19</v>
      </c>
      <c r="I34" s="1">
        <f>F9/1000</f>
        <v>0.06268421052631572</v>
      </c>
    </row>
    <row r="35" spans="1:9" ht="15.75">
      <c r="A35" s="1">
        <v>41.15</v>
      </c>
      <c r="B35" s="1">
        <v>1.3348</v>
      </c>
      <c r="C35" s="1">
        <f t="shared" si="3"/>
        <v>1.330213257578968</v>
      </c>
      <c r="D35" s="2">
        <f t="shared" si="4"/>
        <v>1.353494316801354</v>
      </c>
      <c r="E35" s="1">
        <f t="shared" si="5"/>
        <v>31.222095693769404</v>
      </c>
      <c r="G35" s="3" t="s">
        <v>20</v>
      </c>
      <c r="I35" s="1">
        <v>15</v>
      </c>
    </row>
    <row r="36" spans="1:5" ht="15.75">
      <c r="A36" s="1">
        <v>44.15</v>
      </c>
      <c r="B36" s="1">
        <v>1.3568</v>
      </c>
      <c r="C36" s="1">
        <f t="shared" si="3"/>
        <v>1.352781245074116</v>
      </c>
      <c r="D36" s="2">
        <f t="shared" si="4"/>
        <v>1.3582175380376547</v>
      </c>
      <c r="E36" s="1">
        <f t="shared" si="5"/>
        <v>33.4308729448233</v>
      </c>
    </row>
    <row r="37" spans="1:5" ht="15.75">
      <c r="A37" s="1">
        <v>47.15</v>
      </c>
      <c r="B37" s="1">
        <v>1.0553</v>
      </c>
      <c r="C37" s="1">
        <f t="shared" si="3"/>
        <v>1.0526748406521813</v>
      </c>
      <c r="D37" s="2">
        <f t="shared" si="4"/>
        <v>1.3627963189075354</v>
      </c>
      <c r="E37" s="1">
        <f t="shared" si="5"/>
        <v>35.63222905239255</v>
      </c>
    </row>
    <row r="38" spans="1:5" ht="15.75">
      <c r="A38" s="1">
        <v>50.65</v>
      </c>
      <c r="B38" s="1">
        <v>1.4836</v>
      </c>
      <c r="C38" s="1">
        <f t="shared" si="3"/>
        <v>1.4807304242402262</v>
      </c>
      <c r="D38" s="2">
        <f t="shared" si="4"/>
        <v>1.3679608750124288</v>
      </c>
      <c r="E38" s="1">
        <f t="shared" si="5"/>
        <v>38.19078175951453</v>
      </c>
    </row>
    <row r="39" spans="1:5" ht="15.75">
      <c r="A39" s="1">
        <v>53.65</v>
      </c>
      <c r="B39" s="1">
        <v>1.3913</v>
      </c>
      <c r="C39" s="1">
        <f t="shared" si="3"/>
        <v>1.3892689010357075</v>
      </c>
      <c r="D39" s="2">
        <f t="shared" si="4"/>
        <v>1.372239993122342</v>
      </c>
      <c r="E39" s="1">
        <f t="shared" si="5"/>
        <v>40.37698826496254</v>
      </c>
    </row>
    <row r="40" spans="1:5" ht="15.75">
      <c r="A40" s="1">
        <v>56.65</v>
      </c>
      <c r="B40" s="1">
        <v>1.155</v>
      </c>
      <c r="C40" s="1">
        <f t="shared" si="3"/>
        <v>1.1538617288465305</v>
      </c>
      <c r="D40" s="2">
        <f t="shared" si="4"/>
        <v>1.3763867827048637</v>
      </c>
      <c r="E40" s="1">
        <f t="shared" si="5"/>
        <v>42.556608149210795</v>
      </c>
    </row>
    <row r="41" spans="1:5" ht="15.75">
      <c r="A41" s="1">
        <v>60.15</v>
      </c>
      <c r="B41" s="1">
        <v>1.3389</v>
      </c>
      <c r="C41" s="1">
        <f t="shared" si="3"/>
        <v>1.3383214364613538</v>
      </c>
      <c r="D41" s="2">
        <f t="shared" si="4"/>
        <v>1.3810623527145218</v>
      </c>
      <c r="E41" s="1">
        <f t="shared" si="5"/>
        <v>45.09088909106736</v>
      </c>
    </row>
    <row r="42" spans="1:5" ht="15.75">
      <c r="A42" s="1">
        <v>63.15</v>
      </c>
      <c r="B42" s="1">
        <v>1.3551</v>
      </c>
      <c r="C42" s="1">
        <f t="shared" si="3"/>
        <v>1.3551572153485445</v>
      </c>
      <c r="D42" s="2">
        <f t="shared" si="4"/>
        <v>1.3849349356984726</v>
      </c>
      <c r="E42" s="1">
        <f t="shared" si="5"/>
        <v>47.25705583484077</v>
      </c>
    </row>
    <row r="43" spans="1:5" ht="15.75">
      <c r="A43" s="1">
        <v>66.15</v>
      </c>
      <c r="B43" s="1">
        <v>1.2843</v>
      </c>
      <c r="C43" s="1">
        <f t="shared" si="3"/>
        <v>1.2849634218941575</v>
      </c>
      <c r="D43" s="2">
        <f t="shared" si="4"/>
        <v>1.3886865702419844</v>
      </c>
      <c r="E43" s="1">
        <f t="shared" si="5"/>
        <v>49.41737052664141</v>
      </c>
    </row>
    <row r="44" spans="1:5" ht="15.75">
      <c r="A44" s="1">
        <v>69.65</v>
      </c>
      <c r="B44" s="1">
        <v>1.7327</v>
      </c>
      <c r="C44" s="1">
        <f t="shared" si="3"/>
        <v>1.7345539207612226</v>
      </c>
      <c r="D44" s="2">
        <f t="shared" si="4"/>
        <v>1.3929151948077116</v>
      </c>
      <c r="E44" s="1">
        <f t="shared" si="5"/>
        <v>51.930086313680526</v>
      </c>
    </row>
    <row r="45" spans="1:5" ht="15.75">
      <c r="A45" s="1">
        <v>72.65</v>
      </c>
      <c r="B45" s="1">
        <v>1.4487</v>
      </c>
      <c r="C45" s="1">
        <f t="shared" si="3"/>
        <v>1.45093722945199</v>
      </c>
      <c r="D45" s="2">
        <f t="shared" si="4"/>
        <v>1.3964164699045545</v>
      </c>
      <c r="E45" s="1">
        <f t="shared" si="5"/>
        <v>54.078442527357275</v>
      </c>
    </row>
    <row r="46" spans="1:5" ht="15.75">
      <c r="A46" s="1">
        <v>75.65</v>
      </c>
      <c r="B46" s="1">
        <v>1.1997</v>
      </c>
      <c r="C46" s="1">
        <f t="shared" si="3"/>
        <v>1.2021217650497162</v>
      </c>
      <c r="D46" s="2">
        <f t="shared" si="4"/>
        <v>1.399807427541958</v>
      </c>
      <c r="E46" s="1">
        <f t="shared" si="5"/>
        <v>56.221594464526206</v>
      </c>
    </row>
    <row r="47" spans="1:5" ht="15.75">
      <c r="A47" s="1">
        <v>79.15</v>
      </c>
      <c r="B47" s="1">
        <v>1.6077</v>
      </c>
      <c r="C47" s="1">
        <f t="shared" si="3"/>
        <v>1.6118350683754792</v>
      </c>
      <c r="D47" s="2">
        <f t="shared" si="4"/>
        <v>1.4036283823108193</v>
      </c>
      <c r="E47" s="1">
        <f t="shared" si="5"/>
        <v>58.715131959285245</v>
      </c>
    </row>
    <row r="48" spans="1:5" ht="15.75">
      <c r="A48" s="1">
        <v>82.15</v>
      </c>
      <c r="B48" s="1">
        <v>1.2624</v>
      </c>
      <c r="C48" s="1">
        <f t="shared" si="3"/>
        <v>1.2662457508512843</v>
      </c>
      <c r="D48" s="2">
        <f t="shared" si="4"/>
        <v>1.406791201207964</v>
      </c>
      <c r="E48" s="1">
        <f t="shared" si="5"/>
        <v>60.847644586193915</v>
      </c>
    </row>
    <row r="49" spans="1:5" ht="15.75">
      <c r="A49" s="1">
        <v>85.15</v>
      </c>
      <c r="B49" s="1">
        <v>1.146</v>
      </c>
      <c r="C49" s="1">
        <f t="shared" si="3"/>
        <v>1.1500347466992638</v>
      </c>
      <c r="D49" s="2">
        <f t="shared" si="4"/>
        <v>1.4098535847550957</v>
      </c>
      <c r="E49" s="1">
        <f t="shared" si="5"/>
        <v>62.97552512105182</v>
      </c>
    </row>
    <row r="50" spans="1:5" ht="15.75">
      <c r="A50" s="1">
        <v>88.65</v>
      </c>
      <c r="B50" s="1">
        <v>1.73</v>
      </c>
      <c r="C50" s="1">
        <f t="shared" si="3"/>
        <v>1.7370482258168118</v>
      </c>
      <c r="D50" s="2">
        <f t="shared" si="4"/>
        <v>1.4133033806218411</v>
      </c>
      <c r="E50" s="1">
        <f t="shared" si="5"/>
        <v>65.45199269906045</v>
      </c>
    </row>
    <row r="51" spans="1:5" ht="15.75">
      <c r="A51" s="1">
        <v>91.65</v>
      </c>
      <c r="B51" s="1">
        <v>1.3154</v>
      </c>
      <c r="C51" s="1">
        <f t="shared" si="3"/>
        <v>1.3213830439705447</v>
      </c>
      <c r="D51" s="2">
        <f t="shared" si="4"/>
        <v>1.4161582355491982</v>
      </c>
      <c r="E51" s="1">
        <f t="shared" si="5"/>
        <v>67.57040003850341</v>
      </c>
    </row>
    <row r="52" spans="1:5" ht="15.75">
      <c r="A52" s="1">
        <v>118.75</v>
      </c>
      <c r="B52" s="1">
        <v>1.8087</v>
      </c>
      <c r="C52" s="1">
        <f t="shared" si="3"/>
        <v>1.8246768588990765</v>
      </c>
      <c r="D52" s="2">
        <f t="shared" si="4"/>
        <v>1.4381278405004407</v>
      </c>
      <c r="E52" s="1">
        <f t="shared" si="5"/>
        <v>86.41434369692651</v>
      </c>
    </row>
    <row r="53" spans="1:5" ht="15.75">
      <c r="A53" s="1">
        <v>121.75</v>
      </c>
      <c r="B53" s="1">
        <v>1.1555</v>
      </c>
      <c r="C53" s="1">
        <f t="shared" si="3"/>
        <v>1.1662550231375746</v>
      </c>
      <c r="D53" s="2">
        <f t="shared" si="4"/>
        <v>1.4401826049235937</v>
      </c>
      <c r="E53" s="1">
        <f t="shared" si="5"/>
        <v>88.49741287839268</v>
      </c>
    </row>
    <row r="54" spans="1:5" ht="15.75">
      <c r="A54" s="1">
        <v>124.75</v>
      </c>
      <c r="B54" s="1">
        <v>1.6575</v>
      </c>
      <c r="C54" s="1">
        <f t="shared" si="3"/>
        <v>1.6737136978821152</v>
      </c>
      <c r="D54" s="2">
        <f t="shared" si="4"/>
        <v>1.442170511278233</v>
      </c>
      <c r="E54" s="1">
        <f t="shared" si="5"/>
        <v>90.57761073054611</v>
      </c>
    </row>
    <row r="55" spans="1:5" ht="15.75">
      <c r="A55" s="1">
        <v>128.15</v>
      </c>
      <c r="B55" s="1">
        <v>1.8285</v>
      </c>
      <c r="C55" s="1">
        <f t="shared" si="3"/>
        <v>1.8473693996986684</v>
      </c>
      <c r="D55" s="2">
        <f t="shared" si="4"/>
        <v>1.4443452765711944</v>
      </c>
      <c r="E55" s="1">
        <f t="shared" si="5"/>
        <v>92.93161849804575</v>
      </c>
    </row>
    <row r="56" spans="1:5" ht="15.75">
      <c r="A56" s="1">
        <v>131.15</v>
      </c>
      <c r="B56" s="1">
        <v>1.3635</v>
      </c>
      <c r="C56" s="1">
        <f t="shared" si="3"/>
        <v>1.3782175465467041</v>
      </c>
      <c r="D56" s="2">
        <f t="shared" si="4"/>
        <v>1.4461974431306934</v>
      </c>
      <c r="E56" s="1">
        <f t="shared" si="5"/>
        <v>95.00602404636817</v>
      </c>
    </row>
    <row r="57" spans="1:5" ht="15.75">
      <c r="A57" s="1">
        <v>134.15</v>
      </c>
      <c r="B57" s="1">
        <v>1.2138</v>
      </c>
      <c r="C57" s="1">
        <f t="shared" si="3"/>
        <v>1.227477447555296</v>
      </c>
      <c r="D57" s="2">
        <f t="shared" si="4"/>
        <v>1.44798908621101</v>
      </c>
      <c r="E57" s="1">
        <f t="shared" si="5"/>
        <v>97.07786286654199</v>
      </c>
    </row>
    <row r="58" spans="1:5" ht="15.75">
      <c r="A58" s="1">
        <v>136.15</v>
      </c>
      <c r="B58" s="1">
        <v>1.7342</v>
      </c>
      <c r="C58" s="1">
        <f t="shared" si="3"/>
        <v>1.7542898656523194</v>
      </c>
      <c r="D58" s="2">
        <f t="shared" si="4"/>
        <v>1.4491508331639638</v>
      </c>
      <c r="E58" s="1">
        <f t="shared" si="5"/>
        <v>98.45798145339286</v>
      </c>
    </row>
    <row r="59" spans="1:5" ht="15.75">
      <c r="A59" s="1">
        <v>139.15</v>
      </c>
      <c r="B59" s="1">
        <v>1.4152</v>
      </c>
      <c r="C59" s="1">
        <f t="shared" si="3"/>
        <v>1.4322656925047437</v>
      </c>
      <c r="D59" s="2">
        <f t="shared" si="4"/>
        <v>1.4508458071085766</v>
      </c>
      <c r="E59" s="1">
        <f t="shared" si="5"/>
        <v>100.52574081507083</v>
      </c>
    </row>
    <row r="60" spans="1:5" ht="15.75">
      <c r="A60" s="1">
        <v>142.15</v>
      </c>
      <c r="B60" s="1">
        <v>1.266</v>
      </c>
      <c r="C60" s="1">
        <f t="shared" si="3"/>
        <v>1.2818670266861767</v>
      </c>
      <c r="D60" s="2">
        <f t="shared" si="4"/>
        <v>1.4524852127209447</v>
      </c>
      <c r="E60" s="1">
        <f t="shared" si="5"/>
        <v>102.59116631732438</v>
      </c>
    </row>
    <row r="61" spans="1:5" ht="15.75">
      <c r="A61" s="1">
        <v>145.65</v>
      </c>
      <c r="B61" s="1">
        <v>1.9175</v>
      </c>
      <c r="C61" s="1">
        <f t="shared" si="3"/>
        <v>1.9425935440444102</v>
      </c>
      <c r="D61" s="2">
        <f t="shared" si="4"/>
        <v>1.4543299655513449</v>
      </c>
      <c r="E61" s="1">
        <f t="shared" si="5"/>
        <v>104.99777285291421</v>
      </c>
    </row>
    <row r="62" spans="1:5" ht="15.75">
      <c r="A62" s="1">
        <v>148.65</v>
      </c>
      <c r="B62" s="1">
        <v>1.4327</v>
      </c>
      <c r="C62" s="1">
        <f t="shared" si="3"/>
        <v>1.4521287513140584</v>
      </c>
      <c r="D62" s="2">
        <f t="shared" si="4"/>
        <v>1.4558549420995168</v>
      </c>
      <c r="E62" s="1">
        <f t="shared" si="5"/>
        <v>107.05841771061799</v>
      </c>
    </row>
    <row r="63" spans="1:5" ht="15.75">
      <c r="A63" s="1">
        <v>151.65</v>
      </c>
      <c r="B63" s="1">
        <v>1.1892</v>
      </c>
      <c r="C63" s="1">
        <f t="shared" si="3"/>
        <v>1.2058907497562017</v>
      </c>
      <c r="D63" s="2">
        <f t="shared" si="4"/>
        <v>1.4573297482178098</v>
      </c>
      <c r="E63" s="1">
        <f t="shared" si="5"/>
        <v>109.1169772121095</v>
      </c>
    </row>
    <row r="64" spans="1:5" ht="15.75">
      <c r="A64" s="1">
        <v>155.15</v>
      </c>
      <c r="B64" s="1">
        <v>1.4512</v>
      </c>
      <c r="C64" s="1">
        <f t="shared" si="3"/>
        <v>1.4723710825505296</v>
      </c>
      <c r="D64" s="2">
        <f t="shared" si="4"/>
        <v>1.4589890784212773</v>
      </c>
      <c r="E64" s="1">
        <f t="shared" si="5"/>
        <v>111.51589852808483</v>
      </c>
    </row>
    <row r="65" spans="1:5" ht="15.75">
      <c r="A65" s="1">
        <v>158.15</v>
      </c>
      <c r="B65" s="1">
        <v>1.545</v>
      </c>
      <c r="C65" s="1">
        <f t="shared" si="3"/>
        <v>1.5682723566211958</v>
      </c>
      <c r="D65" s="2">
        <f t="shared" si="4"/>
        <v>1.460360609796901</v>
      </c>
      <c r="E65" s="1">
        <f t="shared" si="5"/>
        <v>113.5701856540689</v>
      </c>
    </row>
    <row r="66" spans="1:5" ht="15.75">
      <c r="A66" s="1">
        <v>161.15</v>
      </c>
      <c r="B66" s="1">
        <v>1.1772</v>
      </c>
      <c r="C66" s="1">
        <f t="shared" si="3"/>
        <v>1.1954905740549617</v>
      </c>
      <c r="D66" s="2">
        <f t="shared" si="4"/>
        <v>1.4616868776035832</v>
      </c>
      <c r="E66" s="1">
        <f t="shared" si="5"/>
        <v>115.62260881388987</v>
      </c>
    </row>
    <row r="67" spans="1:5" ht="15.75">
      <c r="A67" s="1">
        <v>164.85</v>
      </c>
      <c r="B67" s="1">
        <v>1.6719</v>
      </c>
      <c r="C67" s="1">
        <f t="shared" si="3"/>
        <v>1.6988549989254025</v>
      </c>
      <c r="D67" s="2">
        <f t="shared" si="4"/>
        <v>1.4632624237836986</v>
      </c>
      <c r="E67" s="1">
        <f t="shared" si="5"/>
        <v>118.1512051475759</v>
      </c>
    </row>
    <row r="68" spans="1:5" ht="15.75">
      <c r="A68" s="1">
        <v>167.85</v>
      </c>
      <c r="B68" s="1">
        <v>1.4198</v>
      </c>
      <c r="C68" s="1">
        <f t="shared" si="3"/>
        <v>1.4433640172204565</v>
      </c>
      <c r="D68" s="2">
        <f t="shared" si="4"/>
        <v>1.4644927862048538</v>
      </c>
      <c r="E68" s="1">
        <f t="shared" si="5"/>
        <v>120.19969594811737</v>
      </c>
    </row>
    <row r="69" spans="1:5" ht="15.75">
      <c r="A69" s="1">
        <v>170.85</v>
      </c>
      <c r="B69" s="1">
        <v>1.1643</v>
      </c>
      <c r="C69" s="1">
        <f t="shared" si="3"/>
        <v>1.1841758312952386</v>
      </c>
      <c r="D69" s="2">
        <f t="shared" si="4"/>
        <v>1.465682428006137</v>
      </c>
      <c r="E69" s="1">
        <f t="shared" si="5"/>
        <v>122.2465240622274</v>
      </c>
    </row>
    <row r="70" spans="1:5" ht="15.75">
      <c r="A70" s="1">
        <v>174.45</v>
      </c>
      <c r="B70" s="1">
        <v>1.6698</v>
      </c>
      <c r="C70" s="1">
        <f t="shared" si="3"/>
        <v>1.699255715554433</v>
      </c>
      <c r="D70" s="2">
        <f t="shared" si="4"/>
        <v>1.4670580963130277</v>
      </c>
      <c r="E70" s="1">
        <f t="shared" si="5"/>
        <v>124.70041461301568</v>
      </c>
    </row>
    <row r="71" spans="1:5" ht="15.75">
      <c r="A71" s="1">
        <v>177.45</v>
      </c>
      <c r="B71" s="1">
        <v>1.2951</v>
      </c>
      <c r="C71" s="1">
        <f t="shared" si="3"/>
        <v>1.3185602267819463</v>
      </c>
      <c r="D71" s="2">
        <f t="shared" si="4"/>
        <v>1.4681627265592492</v>
      </c>
      <c r="E71" s="1">
        <f t="shared" si="5"/>
        <v>126.7437848373986</v>
      </c>
    </row>
    <row r="72" spans="1:5" ht="15.75">
      <c r="A72" s="1">
        <v>180.45</v>
      </c>
      <c r="B72" s="1">
        <v>1.1797</v>
      </c>
      <c r="C72" s="1">
        <f t="shared" si="3"/>
        <v>1.2016293810332697</v>
      </c>
      <c r="D72" s="2">
        <f t="shared" si="4"/>
        <v>1.4692307052808635</v>
      </c>
      <c r="E72" s="1">
        <f t="shared" si="5"/>
        <v>128.78566974302782</v>
      </c>
    </row>
    <row r="73" spans="1:5" ht="15.75">
      <c r="A73" s="1">
        <v>184.15</v>
      </c>
      <c r="B73" s="1">
        <v>1.5832</v>
      </c>
      <c r="C73" s="1">
        <f t="shared" si="3"/>
        <v>1.613556225391677</v>
      </c>
      <c r="D73" s="2">
        <f t="shared" si="4"/>
        <v>1.4704991651918122</v>
      </c>
      <c r="E73" s="1">
        <f t="shared" si="5"/>
        <v>131.30182214051482</v>
      </c>
    </row>
    <row r="74" spans="1:5" ht="15.75">
      <c r="A74" s="1">
        <v>187.15</v>
      </c>
      <c r="B74" s="1">
        <v>1.3164</v>
      </c>
      <c r="C74" s="1">
        <f t="shared" si="3"/>
        <v>1.3422650330741581</v>
      </c>
      <c r="D74" s="2">
        <f t="shared" si="4"/>
        <v>1.4714895314055338</v>
      </c>
      <c r="E74" s="1">
        <f t="shared" si="5"/>
        <v>133.34057262835177</v>
      </c>
    </row>
    <row r="75" spans="1:5" ht="15.75">
      <c r="A75" s="1">
        <v>190.15</v>
      </c>
      <c r="B75" s="1">
        <v>1.4631</v>
      </c>
      <c r="C75" s="1">
        <f t="shared" si="3"/>
        <v>1.4925414479183237</v>
      </c>
      <c r="D75" s="2">
        <f t="shared" si="4"/>
        <v>1.4724469626208603</v>
      </c>
      <c r="E75" s="1">
        <f t="shared" si="5"/>
        <v>135.37799745665268</v>
      </c>
    </row>
    <row r="76" spans="1:5" ht="15.75">
      <c r="A76" s="1">
        <v>193.65</v>
      </c>
      <c r="B76" s="1">
        <v>1.3152</v>
      </c>
      <c r="C76" s="1">
        <f t="shared" si="3"/>
        <v>1.3423931366263326</v>
      </c>
      <c r="D76" s="2">
        <f t="shared" si="4"/>
        <v>1.4735237711443114</v>
      </c>
      <c r="E76" s="1">
        <f t="shared" si="5"/>
        <v>137.75325605005966</v>
      </c>
    </row>
    <row r="77" spans="1:5" ht="15.75">
      <c r="A77" s="1">
        <v>196.65</v>
      </c>
      <c r="B77" s="1">
        <v>1.709</v>
      </c>
      <c r="C77" s="1">
        <f t="shared" si="3"/>
        <v>1.7451460122330305</v>
      </c>
      <c r="D77" s="2">
        <f t="shared" si="4"/>
        <v>1.474413484468323</v>
      </c>
      <c r="E77" s="1">
        <f t="shared" si="5"/>
        <v>139.7879634314031</v>
      </c>
    </row>
    <row r="78" spans="1:5" ht="15.75">
      <c r="A78" s="1">
        <v>199.65</v>
      </c>
      <c r="B78" s="1">
        <v>1.0643</v>
      </c>
      <c r="C78" s="1">
        <f t="shared" si="3"/>
        <v>1.087315198318869</v>
      </c>
      <c r="D78" s="2">
        <f t="shared" si="4"/>
        <v>1.4752735511569075</v>
      </c>
      <c r="E78" s="1">
        <f t="shared" si="5"/>
        <v>141.82148460288172</v>
      </c>
    </row>
    <row r="79" spans="1:5" ht="15.75">
      <c r="A79" s="1">
        <v>203.25</v>
      </c>
      <c r="B79" s="1">
        <v>1.745</v>
      </c>
      <c r="C79" s="1">
        <f t="shared" si="3"/>
        <v>1.7837284204851445</v>
      </c>
      <c r="D79" s="2">
        <f t="shared" si="4"/>
        <v>1.4762678628329031</v>
      </c>
      <c r="E79" s="1">
        <f t="shared" si="5"/>
        <v>144.2600664420147</v>
      </c>
    </row>
    <row r="80" spans="1:5" ht="15.75">
      <c r="A80" s="1">
        <v>206.25</v>
      </c>
      <c r="B80" s="1">
        <v>1.4929</v>
      </c>
      <c r="C80" s="1">
        <f t="shared" si="3"/>
        <v>1.5267414722757915</v>
      </c>
      <c r="D80" s="2">
        <f t="shared" si="4"/>
        <v>1.477066082214621</v>
      </c>
      <c r="E80" s="1">
        <f t="shared" si="5"/>
        <v>146.29111978222952</v>
      </c>
    </row>
    <row r="81" spans="1:5" ht="15.75">
      <c r="A81" s="1">
        <v>209.25</v>
      </c>
      <c r="B81" s="1">
        <v>1.2849</v>
      </c>
      <c r="C81" s="1">
        <f t="shared" si="3"/>
        <v>1.3146359509290986</v>
      </c>
      <c r="D81" s="2">
        <f t="shared" si="4"/>
        <v>1.4778376558474713</v>
      </c>
      <c r="E81" s="1">
        <f t="shared" si="5"/>
        <v>148.32111271692682</v>
      </c>
    </row>
    <row r="82" spans="1:5" ht="15.75">
      <c r="A82" s="1">
        <v>214.45</v>
      </c>
      <c r="B82" s="1">
        <v>1.7032</v>
      </c>
      <c r="C82" s="1">
        <f t="shared" si="3"/>
        <v>1.7440168635958841</v>
      </c>
      <c r="D82" s="2">
        <f t="shared" si="4"/>
        <v>1.4791144967470469</v>
      </c>
      <c r="E82" s="1">
        <f t="shared" si="5"/>
        <v>151.83672966979702</v>
      </c>
    </row>
    <row r="83" spans="1:5" ht="15.75">
      <c r="A83" s="1">
        <v>215.95</v>
      </c>
      <c r="B83" s="1">
        <v>1.2756</v>
      </c>
      <c r="C83" s="1">
        <f t="shared" si="3"/>
        <v>1.3064720455971777</v>
      </c>
      <c r="D83" s="2">
        <f t="shared" si="4"/>
        <v>1.479469050566477</v>
      </c>
      <c r="E83" s="1">
        <f t="shared" si="5"/>
        <v>152.8506069113829</v>
      </c>
    </row>
    <row r="84" spans="1:5" ht="15.75">
      <c r="A84" s="1">
        <v>218.95</v>
      </c>
      <c r="B84" s="1">
        <v>1.2873</v>
      </c>
      <c r="C84" s="1">
        <f t="shared" si="3"/>
        <v>1.319065827664463</v>
      </c>
      <c r="D84" s="2">
        <f t="shared" si="4"/>
        <v>1.48016032426442</v>
      </c>
      <c r="E84" s="1">
        <f t="shared" si="5"/>
        <v>154.87741438002038</v>
      </c>
    </row>
    <row r="85" spans="1:5" ht="15.75">
      <c r="A85" s="1">
        <v>222.45</v>
      </c>
      <c r="B85" s="1">
        <v>1.6142</v>
      </c>
      <c r="C85" s="1">
        <f t="shared" si="3"/>
        <v>1.654925811299937</v>
      </c>
      <c r="D85" s="2">
        <f t="shared" si="4"/>
        <v>1.4809376380895916</v>
      </c>
      <c r="E85" s="1">
        <f t="shared" si="5"/>
        <v>157.2407819587626</v>
      </c>
    </row>
    <row r="86" spans="1:5" ht="15.75">
      <c r="A86" s="1">
        <v>225.45</v>
      </c>
      <c r="B86" s="1">
        <v>1.3149</v>
      </c>
      <c r="C86" s="1">
        <f t="shared" si="3"/>
        <v>1.3486982673170143</v>
      </c>
      <c r="D86" s="2">
        <f t="shared" si="4"/>
        <v>1.4815797730678955</v>
      </c>
      <c r="E86" s="1">
        <f t="shared" si="5"/>
        <v>159.26564761536366</v>
      </c>
    </row>
    <row r="87" spans="1:5" ht="15.75">
      <c r="A87" s="1">
        <v>228.45</v>
      </c>
      <c r="B87" s="1">
        <v>1.5098</v>
      </c>
      <c r="C87" s="1">
        <f t="shared" si="3"/>
        <v>1.5493241481649944</v>
      </c>
      <c r="D87" s="2">
        <f t="shared" si="4"/>
        <v>1.4822004073113573</v>
      </c>
      <c r="E87" s="1">
        <f t="shared" si="5"/>
        <v>161.28966541025946</v>
      </c>
    </row>
    <row r="88" spans="1:5" ht="15.75">
      <c r="A88" s="1">
        <v>232.15</v>
      </c>
      <c r="B88" s="1">
        <v>1.3381</v>
      </c>
      <c r="C88" s="1">
        <f t="shared" si="3"/>
        <v>1.3739121325803512</v>
      </c>
      <c r="D88" s="2">
        <f t="shared" si="4"/>
        <v>1.4829372986599583</v>
      </c>
      <c r="E88" s="1">
        <f t="shared" si="5"/>
        <v>163.78471358481377</v>
      </c>
    </row>
    <row r="89" spans="1:5" ht="15.75">
      <c r="A89" s="1">
        <v>235.15</v>
      </c>
      <c r="B89" s="1">
        <v>1.4828</v>
      </c>
      <c r="C89" s="1">
        <f t="shared" si="3"/>
        <v>1.5231881520114934</v>
      </c>
      <c r="D89" s="2">
        <f t="shared" si="4"/>
        <v>1.4835124485937876</v>
      </c>
      <c r="E89" s="1">
        <f t="shared" si="5"/>
        <v>165.80694130716535</v>
      </c>
    </row>
    <row r="90" spans="1:5" ht="15.75">
      <c r="A90" s="1">
        <v>238.15</v>
      </c>
      <c r="B90" s="1">
        <v>1.4111</v>
      </c>
      <c r="C90" s="1">
        <f aca="true" t="shared" si="6" ref="C90:C106">B90*(1+($I$31+$I$32*A90)/(1282900)+($I$33+A90*$I$34-$I$35)/400)</f>
        <v>1.4502045468399833</v>
      </c>
      <c r="D90" s="2">
        <f aca="true" t="shared" si="7" ref="D90:D106">$G$21^(1-$G$23*EXP(-A90/$G$25))*0.6^($G$23*EXP(-A90/$G$25))</f>
        <v>1.4840683156735033</v>
      </c>
      <c r="E90" s="1">
        <f aca="true" t="shared" si="8" ref="E90:E106">E89+(A90-A89)/D90</f>
        <v>167.82841159146187</v>
      </c>
    </row>
    <row r="91" spans="1:5" ht="15.75">
      <c r="A91" s="1">
        <v>243.25</v>
      </c>
      <c r="B91" s="1">
        <v>1.3217</v>
      </c>
      <c r="C91" s="1">
        <f t="shared" si="6"/>
        <v>1.35939287652284</v>
      </c>
      <c r="D91" s="2">
        <f t="shared" si="7"/>
        <v>1.4849708355033528</v>
      </c>
      <c r="E91" s="1">
        <f t="shared" si="8"/>
        <v>171.26282247554585</v>
      </c>
    </row>
    <row r="92" spans="1:5" ht="15.75">
      <c r="A92" s="1">
        <v>246.25</v>
      </c>
      <c r="B92" s="1">
        <v>1.0326</v>
      </c>
      <c r="C92" s="1">
        <f t="shared" si="6"/>
        <v>1.0625379879275256</v>
      </c>
      <c r="D92" s="2">
        <f t="shared" si="7"/>
        <v>1.485477775009619</v>
      </c>
      <c r="E92" s="1">
        <f t="shared" si="8"/>
        <v>173.28237473709387</v>
      </c>
    </row>
    <row r="93" spans="1:5" ht="15.75">
      <c r="A93" s="1">
        <v>249.25</v>
      </c>
      <c r="B93" s="1">
        <v>1.3559</v>
      </c>
      <c r="C93" s="1">
        <f t="shared" si="6"/>
        <v>1.3958545259387916</v>
      </c>
      <c r="D93" s="2">
        <f t="shared" si="7"/>
        <v>1.4859676961586443</v>
      </c>
      <c r="E93" s="1">
        <f t="shared" si="8"/>
        <v>175.3012611555236</v>
      </c>
    </row>
    <row r="94" spans="1:5" ht="15.75">
      <c r="A94" s="1">
        <v>253.25</v>
      </c>
      <c r="B94" s="1">
        <v>1.6545</v>
      </c>
      <c r="C94" s="1">
        <f t="shared" si="6"/>
        <v>1.704299816516609</v>
      </c>
      <c r="D94" s="2">
        <f t="shared" si="7"/>
        <v>1.486595426845984</v>
      </c>
      <c r="E94" s="1">
        <f t="shared" si="8"/>
        <v>177.99197305182383</v>
      </c>
    </row>
    <row r="95" spans="1:5" ht="15.75">
      <c r="A95" s="1">
        <v>256.25</v>
      </c>
      <c r="B95" s="1">
        <v>1.5193</v>
      </c>
      <c r="C95" s="1">
        <f t="shared" si="6"/>
        <v>1.5657510142486402</v>
      </c>
      <c r="D95" s="2">
        <f t="shared" si="7"/>
        <v>1.4870478075284825</v>
      </c>
      <c r="E95" s="1">
        <f t="shared" si="8"/>
        <v>180.0093930599849</v>
      </c>
    </row>
    <row r="96" spans="1:5" ht="15.75">
      <c r="A96" s="1">
        <v>259.25</v>
      </c>
      <c r="B96" s="1">
        <v>1.2044</v>
      </c>
      <c r="C96" s="1">
        <f t="shared" si="6"/>
        <v>1.2417945709540392</v>
      </c>
      <c r="D96" s="2">
        <f t="shared" si="7"/>
        <v>1.4874849855080956</v>
      </c>
      <c r="E96" s="1">
        <f t="shared" si="8"/>
        <v>182.02622014007488</v>
      </c>
    </row>
    <row r="97" spans="1:5" ht="15.75">
      <c r="A97" s="1">
        <v>273.15</v>
      </c>
      <c r="B97" s="1">
        <v>1.4062</v>
      </c>
      <c r="C97" s="1">
        <f t="shared" si="6"/>
        <v>1.4529506344685028</v>
      </c>
      <c r="D97" s="2">
        <f t="shared" si="7"/>
        <v>1.4893263643579986</v>
      </c>
      <c r="E97" s="1">
        <f t="shared" si="8"/>
        <v>191.3592987269109</v>
      </c>
    </row>
    <row r="98" spans="1:5" ht="15.75">
      <c r="A98" s="1">
        <v>276.15</v>
      </c>
      <c r="B98" s="1">
        <v>1.4819</v>
      </c>
      <c r="C98" s="1">
        <f t="shared" si="6"/>
        <v>1.531870288171086</v>
      </c>
      <c r="D98" s="2">
        <f t="shared" si="7"/>
        <v>1.4896869006637887</v>
      </c>
      <c r="E98" s="1">
        <f t="shared" si="8"/>
        <v>193.37314472277973</v>
      </c>
    </row>
    <row r="99" spans="1:5" ht="15.75">
      <c r="A99" s="1">
        <v>279.15</v>
      </c>
      <c r="B99" s="1">
        <v>1.0467</v>
      </c>
      <c r="C99" s="1">
        <f t="shared" si="6"/>
        <v>1.0824916545485346</v>
      </c>
      <c r="D99" s="2">
        <f t="shared" si="7"/>
        <v>1.4900352994813564</v>
      </c>
      <c r="E99" s="1">
        <f t="shared" si="8"/>
        <v>195.38651984284851</v>
      </c>
    </row>
    <row r="100" spans="1:5" ht="15.75">
      <c r="A100" s="1">
        <v>283.05</v>
      </c>
      <c r="B100" s="1">
        <v>1.9098</v>
      </c>
      <c r="C100" s="1">
        <f t="shared" si="6"/>
        <v>1.9762828161505217</v>
      </c>
      <c r="D100" s="2">
        <f t="shared" si="7"/>
        <v>1.490470738233258</v>
      </c>
      <c r="E100" s="1">
        <f t="shared" si="8"/>
        <v>198.00314283312804</v>
      </c>
    </row>
    <row r="101" spans="1:5" ht="15.75">
      <c r="A101" s="1">
        <v>286.05</v>
      </c>
      <c r="B101" s="1">
        <v>1.5814</v>
      </c>
      <c r="C101" s="1">
        <f t="shared" si="6"/>
        <v>1.6372008741578479</v>
      </c>
      <c r="D101" s="2">
        <f t="shared" si="7"/>
        <v>1.490792739225991</v>
      </c>
      <c r="E101" s="1">
        <f t="shared" si="8"/>
        <v>200.01549500057794</v>
      </c>
    </row>
    <row r="102" spans="1:5" ht="15.75">
      <c r="A102" s="1">
        <v>289.05</v>
      </c>
      <c r="B102" s="1">
        <v>1.3887</v>
      </c>
      <c r="C102" s="1">
        <f t="shared" si="6"/>
        <v>1.4383600285185734</v>
      </c>
      <c r="D102" s="2">
        <f t="shared" si="7"/>
        <v>1.4911038920619244</v>
      </c>
      <c r="E102" s="1">
        <f t="shared" si="8"/>
        <v>202.0274272448507</v>
      </c>
    </row>
    <row r="103" spans="1:5" ht="15.75">
      <c r="A103" s="1">
        <v>293.05</v>
      </c>
      <c r="B103" s="1">
        <v>1.6782</v>
      </c>
      <c r="C103" s="1">
        <f t="shared" si="6"/>
        <v>1.73927395776619</v>
      </c>
      <c r="D103" s="2">
        <f t="shared" si="7"/>
        <v>1.49150251380037</v>
      </c>
      <c r="E103" s="1">
        <f t="shared" si="8"/>
        <v>204.709286620205</v>
      </c>
    </row>
    <row r="104" spans="1:5" ht="15.75">
      <c r="A104" s="1">
        <v>296.05</v>
      </c>
      <c r="B104" s="1">
        <v>1.4077</v>
      </c>
      <c r="C104" s="1">
        <f t="shared" si="6"/>
        <v>1.4595975056909989</v>
      </c>
      <c r="D104" s="2">
        <f t="shared" si="7"/>
        <v>1.491789746411789</v>
      </c>
      <c r="E104" s="1">
        <f t="shared" si="8"/>
        <v>206.72029387321496</v>
      </c>
    </row>
    <row r="105" spans="1:5" ht="15.75">
      <c r="A105" s="1">
        <v>299.05</v>
      </c>
      <c r="B105" s="1">
        <v>1.375</v>
      </c>
      <c r="C105" s="1">
        <f t="shared" si="6"/>
        <v>1.4263441773344645</v>
      </c>
      <c r="D105" s="2">
        <f t="shared" si="7"/>
        <v>1.4920672958072243</v>
      </c>
      <c r="E105" s="1">
        <f t="shared" si="8"/>
        <v>208.73092704534474</v>
      </c>
    </row>
    <row r="106" spans="1:5" ht="15.75">
      <c r="A106" s="1">
        <v>302.95</v>
      </c>
      <c r="B106" s="1">
        <v>1.6882</v>
      </c>
      <c r="C106" s="1">
        <f t="shared" si="6"/>
        <v>1.7522804641643128</v>
      </c>
      <c r="D106" s="2">
        <f t="shared" si="7"/>
        <v>1.4924141662817676</v>
      </c>
      <c r="E106" s="1">
        <f t="shared" si="8"/>
        <v>211.34414265808348</v>
      </c>
    </row>
    <row r="107" spans="1:5" ht="15.75">
      <c r="A107" s="3"/>
      <c r="B107" s="3"/>
      <c r="E107" s="1"/>
    </row>
    <row r="108" spans="1:5" ht="15.75">
      <c r="A108" s="3"/>
      <c r="B108" s="3"/>
      <c r="E108" s="1"/>
    </row>
    <row r="109" spans="1:5" ht="15.75">
      <c r="A109" s="3"/>
      <c r="B109" s="3"/>
      <c r="E109" s="1"/>
    </row>
    <row r="110" spans="1:5" ht="15.75">
      <c r="A110" s="3"/>
      <c r="B110" s="3"/>
      <c r="E110" s="1"/>
    </row>
    <row r="111" spans="1:5" ht="15.75">
      <c r="A111" s="3"/>
      <c r="B111" s="3"/>
      <c r="E111" s="1"/>
    </row>
    <row r="112" spans="1:5" ht="15.75">
      <c r="A112" s="3"/>
      <c r="B112" s="3"/>
      <c r="E112" s="1"/>
    </row>
    <row r="113" spans="1:5" ht="15.75">
      <c r="A113" s="3"/>
      <c r="B113" s="3"/>
      <c r="E113" s="1"/>
    </row>
    <row r="114" spans="1:5" ht="15.75">
      <c r="A114" s="3"/>
      <c r="B114" s="3"/>
      <c r="E114" s="1"/>
    </row>
    <row r="115" spans="1:5" ht="15.75">
      <c r="A115" s="3"/>
      <c r="B115" s="3"/>
      <c r="E115" s="1"/>
    </row>
    <row r="116" spans="1:5" ht="15.75">
      <c r="A116" s="3"/>
      <c r="B116" s="3"/>
      <c r="E116" s="1"/>
    </row>
    <row r="117" spans="1:5" ht="15.75">
      <c r="A117" s="3"/>
      <c r="B117" s="3"/>
      <c r="E117" s="1"/>
    </row>
    <row r="118" spans="1:5" ht="15.75">
      <c r="A118" s="3"/>
      <c r="B118" s="3"/>
      <c r="E118" s="1"/>
    </row>
    <row r="119" spans="1:5" ht="15.75">
      <c r="A119" s="3"/>
      <c r="B119" s="3"/>
      <c r="E119" s="1"/>
    </row>
    <row r="120" spans="1:5" ht="15.75">
      <c r="A120" s="3"/>
      <c r="B120" s="3"/>
      <c r="E120" s="1"/>
    </row>
    <row r="121" spans="1:5" ht="15.75">
      <c r="A121" s="3"/>
      <c r="B121" s="3"/>
      <c r="E121" s="1"/>
    </row>
    <row r="122" spans="1:5" ht="15.75">
      <c r="A122" s="3"/>
      <c r="B122" s="3"/>
      <c r="E122" s="1"/>
    </row>
    <row r="123" spans="1:5" ht="15.75">
      <c r="A123" s="3"/>
      <c r="B123" s="3"/>
      <c r="E123" s="1"/>
    </row>
    <row r="124" spans="1:5" ht="15.75">
      <c r="A124" s="3"/>
      <c r="B124" s="3"/>
      <c r="E124" s="1"/>
    </row>
    <row r="125" spans="1:5" ht="15.75">
      <c r="A125" s="3"/>
      <c r="B125" s="3"/>
      <c r="E125" s="1"/>
    </row>
    <row r="126" spans="1:5" ht="15.75">
      <c r="A126" s="3"/>
      <c r="B126" s="3"/>
      <c r="E126" s="1"/>
    </row>
    <row r="127" spans="1:5" ht="15.75">
      <c r="A127" s="3"/>
      <c r="B127" s="3"/>
      <c r="E127" s="1"/>
    </row>
    <row r="128" spans="1:5" ht="15.75">
      <c r="A128" s="3"/>
      <c r="B128" s="3"/>
      <c r="E128" s="1"/>
    </row>
    <row r="129" spans="1:5" ht="15.75">
      <c r="A129" s="3"/>
      <c r="B129" s="3"/>
      <c r="E129" s="1"/>
    </row>
    <row r="130" spans="1:5" ht="15.75">
      <c r="A130" s="3"/>
      <c r="B130" s="3"/>
      <c r="E130" s="1"/>
    </row>
    <row r="131" spans="1:5" ht="15.75">
      <c r="A131" s="3"/>
      <c r="B131" s="3"/>
      <c r="E131" s="1"/>
    </row>
    <row r="132" spans="1:5" ht="15.75">
      <c r="A132" s="3"/>
      <c r="B132" s="3"/>
      <c r="E132" s="1"/>
    </row>
    <row r="133" spans="1:5" ht="15.75">
      <c r="A133" s="3"/>
      <c r="B133" s="3"/>
      <c r="E133" s="1"/>
    </row>
    <row r="134" spans="1:5" ht="15.75">
      <c r="A134" s="3"/>
      <c r="B134" s="3"/>
      <c r="E134" s="1"/>
    </row>
    <row r="135" spans="1:5" ht="15.75">
      <c r="A135" s="3"/>
      <c r="B135" s="3"/>
      <c r="E135" s="1"/>
    </row>
    <row r="136" ht="15.75">
      <c r="E136" s="1"/>
    </row>
    <row r="137" ht="15.75">
      <c r="E137" s="1"/>
    </row>
    <row r="138" ht="15.75">
      <c r="E138" s="1"/>
    </row>
    <row r="139" ht="15.75">
      <c r="E139" s="1"/>
    </row>
    <row r="140" ht="15.75">
      <c r="E140" s="1"/>
    </row>
    <row r="141" ht="15.75">
      <c r="E141" s="1"/>
    </row>
    <row r="142" ht="15.75">
      <c r="E142" s="1"/>
    </row>
    <row r="143" ht="15.75">
      <c r="E143" s="1"/>
    </row>
    <row r="144" ht="15.75">
      <c r="E144" s="1"/>
    </row>
    <row r="145" ht="15.75">
      <c r="E145" s="1"/>
    </row>
    <row r="146" ht="15.75">
      <c r="E146" s="1"/>
    </row>
    <row r="147" ht="15.75">
      <c r="E147" s="1"/>
    </row>
    <row r="148" ht="15.75">
      <c r="E148" s="1"/>
    </row>
    <row r="149" ht="15.75">
      <c r="E149" s="1"/>
    </row>
    <row r="150" ht="15.75">
      <c r="E150" s="1"/>
    </row>
    <row r="151" ht="15.75">
      <c r="E151" s="1"/>
    </row>
    <row r="152" ht="15.75">
      <c r="E152" s="1"/>
    </row>
    <row r="153" ht="15.75">
      <c r="E153" s="1"/>
    </row>
    <row r="154" ht="15.75">
      <c r="E154" s="1"/>
    </row>
    <row r="155" ht="15.75">
      <c r="E155" s="1"/>
    </row>
    <row r="156" ht="15.75">
      <c r="E156" s="1"/>
    </row>
    <row r="157" ht="15.75">
      <c r="E157" s="1"/>
    </row>
    <row r="158" ht="15.75">
      <c r="E158" s="1"/>
    </row>
    <row r="159" ht="15.75">
      <c r="E159" s="1"/>
    </row>
    <row r="160" ht="15.75">
      <c r="E160" s="1"/>
    </row>
    <row r="161" ht="15.75">
      <c r="E161" s="1"/>
    </row>
    <row r="162" ht="15.75">
      <c r="E162" s="1"/>
    </row>
    <row r="163" ht="15.75">
      <c r="E163" s="1"/>
    </row>
    <row r="164" ht="15.75">
      <c r="E164" s="1"/>
    </row>
    <row r="165" ht="15.75">
      <c r="E165" s="1"/>
    </row>
    <row r="166" ht="15.75">
      <c r="E166" s="1"/>
    </row>
    <row r="167" ht="15.75">
      <c r="E167" s="1"/>
    </row>
    <row r="168" ht="15.75">
      <c r="E168" s="1"/>
    </row>
    <row r="169" ht="15.75">
      <c r="E169" s="1"/>
    </row>
    <row r="170" ht="15.75">
      <c r="E170" s="1"/>
    </row>
    <row r="171" ht="15.75">
      <c r="E171" s="1"/>
    </row>
    <row r="172" ht="15.75">
      <c r="E172" s="1"/>
    </row>
    <row r="173" ht="15.75">
      <c r="E173" s="1"/>
    </row>
    <row r="174" ht="15.75">
      <c r="E174" s="1"/>
    </row>
    <row r="175" ht="15.75">
      <c r="E175" s="1"/>
    </row>
    <row r="176" ht="15.75">
      <c r="E176" s="1"/>
    </row>
    <row r="177" ht="15.75">
      <c r="E177" s="1"/>
    </row>
    <row r="178" ht="15.75">
      <c r="E178" s="1"/>
    </row>
    <row r="179" ht="15.75">
      <c r="E179" s="1"/>
    </row>
    <row r="180" ht="15.75">
      <c r="E180" s="1"/>
    </row>
    <row r="181" ht="15.75">
      <c r="E181" s="1"/>
    </row>
    <row r="182" ht="15.75">
      <c r="E182" s="1"/>
    </row>
    <row r="183" ht="15.75">
      <c r="E183" s="1"/>
    </row>
    <row r="184" ht="15.75">
      <c r="E184" s="1"/>
    </row>
    <row r="185" ht="15.75">
      <c r="E185" s="1"/>
    </row>
    <row r="186" ht="15.75">
      <c r="E186" s="1"/>
    </row>
    <row r="187" ht="15.75">
      <c r="E187" s="1"/>
    </row>
    <row r="188" ht="15.75">
      <c r="E188" s="1"/>
    </row>
    <row r="189" ht="15.75">
      <c r="E189" s="1"/>
    </row>
    <row r="190" ht="15.75">
      <c r="E190" s="1"/>
    </row>
    <row r="191" ht="15.75">
      <c r="E191" s="1"/>
    </row>
    <row r="192" ht="15.75">
      <c r="E192" s="1"/>
    </row>
    <row r="193" ht="15.75">
      <c r="E193" s="1"/>
    </row>
    <row r="194" ht="15.75">
      <c r="E194" s="1"/>
    </row>
    <row r="195" ht="15.75">
      <c r="E195" s="1"/>
    </row>
    <row r="196" ht="15.75">
      <c r="E196" s="1"/>
    </row>
    <row r="197" ht="15.75">
      <c r="E197" s="1"/>
    </row>
    <row r="198" ht="15.75">
      <c r="E198" s="1"/>
    </row>
    <row r="199" ht="15.75">
      <c r="E199" s="1"/>
    </row>
    <row r="200" ht="15.75">
      <c r="E200" s="1"/>
    </row>
    <row r="201" ht="15.75">
      <c r="E201" s="1"/>
    </row>
    <row r="202" ht="15.75">
      <c r="E202" s="1"/>
    </row>
    <row r="203" ht="15.75">
      <c r="E203" s="1"/>
    </row>
    <row r="204" ht="15.75">
      <c r="E204" s="1"/>
    </row>
    <row r="205" ht="15.75">
      <c r="E205" s="1"/>
    </row>
    <row r="206" ht="15.75">
      <c r="E206" s="1"/>
    </row>
    <row r="207" ht="15.75">
      <c r="E207" s="1"/>
    </row>
    <row r="208" ht="15.75">
      <c r="E208" s="1"/>
    </row>
    <row r="209" ht="15.75">
      <c r="E209" s="1"/>
    </row>
    <row r="210" ht="15.75">
      <c r="E210" s="1"/>
    </row>
    <row r="211" ht="15.75">
      <c r="E211" s="1"/>
    </row>
    <row r="212" ht="15.75">
      <c r="E212" s="1"/>
    </row>
    <row r="213" ht="15.75">
      <c r="E213" s="1"/>
    </row>
    <row r="214" ht="15.75">
      <c r="E214" s="1"/>
    </row>
    <row r="215" ht="15.75">
      <c r="E215" s="1"/>
    </row>
    <row r="216" ht="15.75">
      <c r="E216" s="1"/>
    </row>
    <row r="217" ht="15.75">
      <c r="E217" s="1"/>
    </row>
    <row r="218" ht="15.75">
      <c r="E218" s="1"/>
    </row>
    <row r="219" ht="15.75">
      <c r="E219" s="1"/>
    </row>
    <row r="220" ht="15.75">
      <c r="E220" s="1"/>
    </row>
    <row r="221" ht="15.75">
      <c r="E221" s="1"/>
    </row>
    <row r="222" ht="15.75">
      <c r="E222" s="1"/>
    </row>
    <row r="223" ht="15.75">
      <c r="E223" s="1"/>
    </row>
    <row r="224" ht="15.75">
      <c r="E224" s="1"/>
    </row>
    <row r="225" ht="15.75">
      <c r="E225" s="1"/>
    </row>
    <row r="226" ht="15.75">
      <c r="E226" s="1"/>
    </row>
    <row r="227" ht="15.75">
      <c r="E227" s="1"/>
    </row>
    <row r="228" ht="15.75">
      <c r="E228" s="1"/>
    </row>
    <row r="229" ht="15.75">
      <c r="E229" s="1"/>
    </row>
    <row r="230" ht="15.75">
      <c r="E230" s="1"/>
    </row>
    <row r="231" ht="15.75">
      <c r="E231" s="1"/>
    </row>
    <row r="232" ht="15.75">
      <c r="E232" s="1"/>
    </row>
    <row r="233" ht="15.75">
      <c r="E233" s="1"/>
    </row>
    <row r="234" ht="15.75">
      <c r="E234" s="1"/>
    </row>
    <row r="235" ht="15.75">
      <c r="E235" s="1"/>
    </row>
    <row r="236" ht="15.75">
      <c r="E236" s="1"/>
    </row>
    <row r="237" ht="15.75">
      <c r="E237" s="1"/>
    </row>
    <row r="238" ht="15.75">
      <c r="E238" s="1"/>
    </row>
    <row r="239" ht="15.75">
      <c r="E239" s="1"/>
    </row>
    <row r="240" ht="15.75">
      <c r="E240" s="1"/>
    </row>
    <row r="241" ht="15.75">
      <c r="E241" s="1"/>
    </row>
    <row r="242" ht="15.75">
      <c r="E242" s="1"/>
    </row>
    <row r="243" ht="15.75">
      <c r="E243" s="1"/>
    </row>
    <row r="244" ht="15.75">
      <c r="E244" s="1"/>
    </row>
    <row r="245" ht="15.75">
      <c r="E245" s="1"/>
    </row>
    <row r="246" ht="15.75">
      <c r="E246" s="1"/>
    </row>
    <row r="247" ht="15.75">
      <c r="E247" s="1"/>
    </row>
    <row r="248" ht="15.75">
      <c r="E248" s="1"/>
    </row>
    <row r="249" ht="15.75">
      <c r="E249" s="1"/>
    </row>
    <row r="250" ht="15.75">
      <c r="E250" s="1"/>
    </row>
    <row r="251" ht="15.75">
      <c r="E251" s="1"/>
    </row>
    <row r="252" ht="15.75">
      <c r="E252" s="1"/>
    </row>
    <row r="253" ht="15.75">
      <c r="E253" s="1"/>
    </row>
    <row r="254" ht="15.75">
      <c r="E254" s="1"/>
    </row>
    <row r="255" ht="15.75">
      <c r="E255" s="1"/>
    </row>
    <row r="256" ht="15.75">
      <c r="E256" s="1"/>
    </row>
    <row r="257" ht="15.75">
      <c r="E257" s="1"/>
    </row>
    <row r="258" ht="15.75">
      <c r="E258" s="1"/>
    </row>
    <row r="259" ht="15.75">
      <c r="E259" s="1"/>
    </row>
    <row r="260" ht="15.75">
      <c r="E260" s="1"/>
    </row>
    <row r="261" ht="15.75">
      <c r="E261" s="1"/>
    </row>
    <row r="262" ht="15.75">
      <c r="E262" s="1"/>
    </row>
    <row r="263" ht="15.75">
      <c r="E263" s="1"/>
    </row>
    <row r="264" ht="15.75">
      <c r="E264" s="1"/>
    </row>
    <row r="265" ht="15.75">
      <c r="E265" s="1"/>
    </row>
    <row r="266" ht="15.75">
      <c r="E266" s="1"/>
    </row>
    <row r="267" ht="15.75">
      <c r="E267" s="1"/>
    </row>
    <row r="268" ht="15.75">
      <c r="E268" s="1"/>
    </row>
    <row r="269" ht="15.75">
      <c r="E269" s="1"/>
    </row>
    <row r="270" ht="15.75">
      <c r="E270" s="1"/>
    </row>
    <row r="271" ht="15.75">
      <c r="E271" s="1"/>
    </row>
    <row r="272" ht="15.75">
      <c r="E272" s="1"/>
    </row>
    <row r="273" ht="15.75">
      <c r="E273" s="1"/>
    </row>
    <row r="274" ht="15.75">
      <c r="E274" s="1"/>
    </row>
    <row r="275" ht="15.75">
      <c r="E275" s="1"/>
    </row>
    <row r="276" ht="15.75">
      <c r="E276" s="1"/>
    </row>
    <row r="277" ht="15.75">
      <c r="E277" s="1"/>
    </row>
    <row r="278" ht="15.75">
      <c r="E278" s="1"/>
    </row>
    <row r="279" ht="15.75">
      <c r="E279" s="1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12"/>
  <sheetViews>
    <sheetView workbookViewId="0" topLeftCell="A1">
      <selection activeCell="F1" sqref="F1:F16384"/>
    </sheetView>
  </sheetViews>
  <sheetFormatPr defaultColWidth="11.00390625" defaultRowHeight="15.75"/>
  <cols>
    <col min="1" max="1" width="11.00390625" style="1" customWidth="1"/>
    <col min="2" max="4" width="11.00390625" style="2" customWidth="1"/>
    <col min="5" max="5" width="11.00390625" style="3" customWidth="1"/>
    <col min="6" max="6" width="10.00390625" style="3" bestFit="1" customWidth="1"/>
    <col min="7" max="16384" width="11.00390625" style="3" customWidth="1"/>
  </cols>
  <sheetData>
    <row r="1" spans="1:9" ht="15.75">
      <c r="A1" s="1" t="s">
        <v>0</v>
      </c>
      <c r="B1" s="2" t="s">
        <v>1</v>
      </c>
      <c r="C1" s="2" t="s">
        <v>2</v>
      </c>
      <c r="G1" s="1" t="s">
        <v>3</v>
      </c>
      <c r="H1" s="4"/>
      <c r="I1" s="3" t="s">
        <v>4</v>
      </c>
    </row>
    <row r="2" spans="5:7" ht="15.75">
      <c r="E2" s="4" t="s">
        <v>5</v>
      </c>
      <c r="F2" s="5" t="s">
        <v>6</v>
      </c>
      <c r="G2" s="1"/>
    </row>
    <row r="3" spans="1:7" ht="15.75">
      <c r="A3" s="1">
        <v>0</v>
      </c>
      <c r="C3" s="1">
        <v>0</v>
      </c>
      <c r="F3" s="5">
        <f>1000*1/SLOPE(C3:C11,B3:B11)</f>
        <v>107.43972263194242</v>
      </c>
      <c r="G3" s="1">
        <f>INTERCEPT(B4:B11,A4:A11)</f>
        <v>12.66857351025496</v>
      </c>
    </row>
    <row r="4" spans="1:9" ht="15.75">
      <c r="A4" s="3">
        <v>25</v>
      </c>
      <c r="B4" s="3">
        <v>14.935</v>
      </c>
      <c r="C4" s="1">
        <f aca="true" t="shared" si="0" ref="C4:C9">(A4-$A$3)/2/3*(1/($G$21*(0.6/$G$21)^$G$23)+4/($G$21*(0.6/$G$21)^($G$23*EXP(-((A4+$A$3)/2)/$G$25)))+1/($G$21*(0.6/$G$21)^($G$23*EXP(-(A4/$G$25)))))</f>
        <v>21.230369606993758</v>
      </c>
      <c r="E4" s="6"/>
      <c r="F4" s="6" t="s">
        <v>7</v>
      </c>
      <c r="I4" s="7">
        <f>SLOPE(E4:E11,A4:A11)*1000</f>
        <v>74.11775060607273</v>
      </c>
    </row>
    <row r="5" spans="1:9" ht="15.75">
      <c r="A5" s="3">
        <v>53.5</v>
      </c>
      <c r="B5" s="3">
        <v>17.16</v>
      </c>
      <c r="C5" s="1">
        <f t="shared" si="0"/>
        <v>44.898977617089145</v>
      </c>
      <c r="E5" s="6">
        <f>1000*1/SLOPE(C4:C5,B4:B5)</f>
        <v>94.0063732962647</v>
      </c>
      <c r="F5" s="8">
        <f>CORREL(C3:C11,B3:B11)</f>
        <v>0.9985931867409595</v>
      </c>
      <c r="I5" s="7"/>
    </row>
    <row r="6" spans="1:5" ht="15.75">
      <c r="A6" s="3">
        <v>82</v>
      </c>
      <c r="B6" s="3">
        <v>19.587</v>
      </c>
      <c r="C6" s="1">
        <f t="shared" si="0"/>
        <v>68.06803954804643</v>
      </c>
      <c r="E6" s="6">
        <f>1000*1/SLOPE(C5:C6,B5:B6)</f>
        <v>104.75175936048984</v>
      </c>
    </row>
    <row r="7" spans="1:6" ht="15.75">
      <c r="A7" s="3">
        <v>113.5</v>
      </c>
      <c r="B7" s="3">
        <v>21.666</v>
      </c>
      <c r="C7" s="1">
        <f t="shared" si="0"/>
        <v>93.16981655991029</v>
      </c>
      <c r="E7" s="6">
        <f>1000*1/SLOPE(C6:C7,B6:B7)</f>
        <v>82.82282162802355</v>
      </c>
      <c r="F7" s="9"/>
    </row>
    <row r="8" spans="1:6" ht="15.75">
      <c r="A8" s="3">
        <v>184.7</v>
      </c>
      <c r="B8" s="3">
        <v>28.603</v>
      </c>
      <c r="C8" s="1">
        <f t="shared" si="0"/>
        <v>148.30231616120108</v>
      </c>
      <c r="E8" s="6">
        <f>1000*1/SLOPE(C7:C8,B7:B8)</f>
        <v>125.8241518191131</v>
      </c>
      <c r="F8" s="5" t="s">
        <v>8</v>
      </c>
    </row>
    <row r="9" spans="1:6" ht="15.75">
      <c r="A9" s="3">
        <v>242.4</v>
      </c>
      <c r="B9" s="3">
        <v>32.896</v>
      </c>
      <c r="C9" s="1">
        <f t="shared" si="0"/>
        <v>191.69802247373636</v>
      </c>
      <c r="E9" s="6">
        <f>1000*1/SLOPE(C8:C9,B8:B9)</f>
        <v>98.92683780929356</v>
      </c>
      <c r="F9" s="5">
        <f>1000*SLOPE(B3:B11,A3:A11)</f>
        <v>83.91892588570848</v>
      </c>
    </row>
    <row r="10" spans="1:6" ht="15.75">
      <c r="A10" s="3"/>
      <c r="B10" s="3"/>
      <c r="C10" s="1"/>
      <c r="E10" s="6"/>
      <c r="F10" s="6" t="s">
        <v>9</v>
      </c>
    </row>
    <row r="11" spans="1:6" ht="15.75">
      <c r="A11" s="3"/>
      <c r="B11" s="3"/>
      <c r="C11" s="1"/>
      <c r="E11" s="6"/>
      <c r="F11" s="8">
        <f>CORREL(B3:B11,A3:A11)</f>
        <v>0.99893829676932</v>
      </c>
    </row>
    <row r="12" spans="1:6" ht="15.75">
      <c r="A12" s="3"/>
      <c r="B12" s="3"/>
      <c r="C12" s="1"/>
      <c r="E12" s="6"/>
      <c r="F12" s="8"/>
    </row>
    <row r="13" spans="1:6" ht="15.75">
      <c r="A13" s="3"/>
      <c r="B13" s="3"/>
      <c r="C13" s="1"/>
      <c r="E13" s="6"/>
      <c r="F13" s="8"/>
    </row>
    <row r="14" spans="1:6" ht="15.75">
      <c r="A14" s="3"/>
      <c r="B14" s="3"/>
      <c r="C14" s="1"/>
      <c r="E14" s="6"/>
      <c r="F14" s="8"/>
    </row>
    <row r="15" spans="1:6" ht="15.75">
      <c r="A15" s="3"/>
      <c r="B15" s="3"/>
      <c r="C15" s="1"/>
      <c r="E15" s="6"/>
      <c r="F15" s="8"/>
    </row>
    <row r="16" spans="1:6" ht="15.75">
      <c r="A16" s="3"/>
      <c r="B16" s="3"/>
      <c r="C16" s="1"/>
      <c r="E16" s="6"/>
      <c r="F16" s="8"/>
    </row>
    <row r="17" spans="1:9" ht="15.75">
      <c r="A17" s="10"/>
      <c r="B17" s="11"/>
      <c r="C17" s="11"/>
      <c r="D17" s="11"/>
      <c r="E17" s="10"/>
      <c r="F17" s="12"/>
      <c r="G17" s="12"/>
      <c r="H17" s="12"/>
      <c r="I17" s="12"/>
    </row>
    <row r="18" spans="1:7" ht="15.75">
      <c r="A18" s="13"/>
      <c r="C18" s="13" t="s">
        <v>10</v>
      </c>
      <c r="D18" s="14" t="s">
        <v>11</v>
      </c>
      <c r="E18" s="1" t="s">
        <v>12</v>
      </c>
      <c r="G18" s="3" t="s">
        <v>13</v>
      </c>
    </row>
    <row r="19" spans="1:5" ht="15.75">
      <c r="A19" s="15">
        <v>0</v>
      </c>
      <c r="B19" s="1"/>
      <c r="C19" s="13"/>
      <c r="D19" s="2">
        <f aca="true" t="shared" si="1" ref="D19:D25">$G$21^(1-$G$23*EXP(-A19/$G$25))*0.6^($G$23*EXP(-A19/$G$25))</f>
        <v>1.1644856814701632</v>
      </c>
      <c r="E19" s="1">
        <v>0</v>
      </c>
    </row>
    <row r="20" spans="1:7" ht="15.75">
      <c r="A20" s="1">
        <v>0.75</v>
      </c>
      <c r="B20" s="1">
        <v>1.0799</v>
      </c>
      <c r="C20" s="1">
        <f aca="true" t="shared" si="2" ref="C20:C25">B20*(1+($I$31+$I$32*A20)/(1282900)+($I$33+A20*$I$34-$I$35)/400)</f>
        <v>1.0747187225640362</v>
      </c>
      <c r="D20" s="2">
        <f t="shared" si="1"/>
        <v>1.1652922163253092</v>
      </c>
      <c r="E20" s="1">
        <f aca="true" t="shared" si="3" ref="E20:E25">E19+(A20-A19)/D20</f>
        <v>0.6436153863320975</v>
      </c>
      <c r="G20" s="3" t="s">
        <v>14</v>
      </c>
    </row>
    <row r="21" spans="1:7" ht="15.75">
      <c r="A21" s="1">
        <v>2.25</v>
      </c>
      <c r="B21" s="1">
        <v>1.2185</v>
      </c>
      <c r="C21" s="1">
        <f t="shared" si="2"/>
        <v>1.2130397518916989</v>
      </c>
      <c r="D21" s="2">
        <f t="shared" si="1"/>
        <v>1.166899766467593</v>
      </c>
      <c r="E21" s="1">
        <f t="shared" si="3"/>
        <v>1.92907283786691</v>
      </c>
      <c r="G21" s="3">
        <v>1.47</v>
      </c>
    </row>
    <row r="22" spans="1:7" ht="15.75">
      <c r="A22" s="1">
        <v>3.75</v>
      </c>
      <c r="B22" s="1">
        <v>0.9624</v>
      </c>
      <c r="C22" s="1">
        <f t="shared" si="2"/>
        <v>0.958392256312898</v>
      </c>
      <c r="D22" s="2">
        <f t="shared" si="1"/>
        <v>1.1684999742285624</v>
      </c>
      <c r="E22" s="1">
        <f t="shared" si="3"/>
        <v>3.2127699136758263</v>
      </c>
      <c r="G22" s="3" t="s">
        <v>21</v>
      </c>
    </row>
    <row r="23" spans="1:7" ht="15.75">
      <c r="A23" s="1">
        <v>5.25</v>
      </c>
      <c r="B23" s="1">
        <v>1.0891</v>
      </c>
      <c r="C23" s="1">
        <f t="shared" si="2"/>
        <v>1.0849096642003129</v>
      </c>
      <c r="D23" s="2">
        <f t="shared" si="1"/>
        <v>1.1700928601506226</v>
      </c>
      <c r="E23" s="1">
        <f t="shared" si="3"/>
        <v>4.494719450404825</v>
      </c>
      <c r="G23" s="3">
        <v>0.26</v>
      </c>
    </row>
    <row r="24" spans="1:7" ht="15.75">
      <c r="A24" s="1">
        <v>6.75</v>
      </c>
      <c r="B24" s="1">
        <v>1.1479</v>
      </c>
      <c r="C24" s="1">
        <f t="shared" si="2"/>
        <v>1.1438470853133058</v>
      </c>
      <c r="D24" s="2">
        <f t="shared" si="1"/>
        <v>1.171678444878122</v>
      </c>
      <c r="E24" s="1">
        <f t="shared" si="3"/>
        <v>5.774934177028076</v>
      </c>
      <c r="G24" s="3" t="s">
        <v>22</v>
      </c>
    </row>
    <row r="25" spans="1:7" ht="15.75">
      <c r="A25" s="1">
        <v>8.25</v>
      </c>
      <c r="B25" s="1">
        <v>1.0959</v>
      </c>
      <c r="C25" s="1">
        <f t="shared" si="2"/>
        <v>1.0923778645619375</v>
      </c>
      <c r="D25" s="2">
        <f t="shared" si="1"/>
        <v>1.1732567491548698</v>
      </c>
      <c r="E25" s="1">
        <f t="shared" si="3"/>
        <v>7.0534267159207715</v>
      </c>
      <c r="G25" s="3">
        <v>252</v>
      </c>
    </row>
    <row r="26" spans="1:5" ht="15.75">
      <c r="A26" s="1">
        <v>9.75</v>
      </c>
      <c r="B26" s="1">
        <v>1.1125</v>
      </c>
      <c r="C26" s="1">
        <f aca="true" t="shared" si="4" ref="C26:C89">B26*(1+($I$31+$I$32*A26)/(1282900)+($I$33+A26*$I$34-$I$35)/400)</f>
        <v>1.1092769541261507</v>
      </c>
      <c r="D26" s="2">
        <f aca="true" t="shared" si="5" ref="D26:D89">$G$21^(1-$G$23*EXP(-A26/$G$25))*0.6^($G$23*EXP(-A26/$G$25))</f>
        <v>1.1748277938216813</v>
      </c>
      <c r="E26" s="1">
        <f aca="true" t="shared" si="6" ref="E26:E89">E25+(A26-A25)/D26</f>
        <v>8.330209583919274</v>
      </c>
    </row>
    <row r="27" spans="1:5" ht="15.75">
      <c r="A27" s="1">
        <v>11.25</v>
      </c>
      <c r="B27" s="1">
        <v>1.1887</v>
      </c>
      <c r="C27" s="1">
        <f t="shared" si="4"/>
        <v>1.1856327744388366</v>
      </c>
      <c r="D27" s="2">
        <f t="shared" si="5"/>
        <v>1.1763915998139476</v>
      </c>
      <c r="E27" s="1">
        <f t="shared" si="6"/>
        <v>9.60529519336874</v>
      </c>
    </row>
    <row r="28" spans="1:5" ht="15.75">
      <c r="A28" s="1">
        <v>12.75</v>
      </c>
      <c r="B28" s="1">
        <v>1.1043</v>
      </c>
      <c r="C28" s="1">
        <f t="shared" si="4"/>
        <v>1.1018003962676066</v>
      </c>
      <c r="D28" s="2">
        <f t="shared" si="5"/>
        <v>1.1779481881592286</v>
      </c>
      <c r="E28" s="1">
        <f t="shared" si="6"/>
        <v>10.878695853158403</v>
      </c>
    </row>
    <row r="29" spans="1:7" ht="15.75">
      <c r="A29" s="1">
        <v>14.25</v>
      </c>
      <c r="B29" s="1">
        <v>1.0906</v>
      </c>
      <c r="C29" s="1">
        <f t="shared" si="4"/>
        <v>1.0884769091854563</v>
      </c>
      <c r="D29" s="2">
        <f t="shared" si="5"/>
        <v>1.1794975799748744</v>
      </c>
      <c r="E29" s="1">
        <f t="shared" si="6"/>
        <v>12.150423769744677</v>
      </c>
      <c r="G29" s="16" t="s">
        <v>15</v>
      </c>
    </row>
    <row r="30" spans="1:5" ht="15.75">
      <c r="A30" s="1">
        <v>15.3</v>
      </c>
      <c r="B30" s="1">
        <v>1.1803</v>
      </c>
      <c r="C30" s="1">
        <f t="shared" si="4"/>
        <v>1.1782640323736169</v>
      </c>
      <c r="D30" s="2">
        <f t="shared" si="5"/>
        <v>1.1805778836624121</v>
      </c>
      <c r="E30" s="1">
        <f t="shared" si="6"/>
        <v>13.039818713128394</v>
      </c>
    </row>
    <row r="31" spans="1:9" ht="15.75">
      <c r="A31" s="1">
        <v>16.25</v>
      </c>
      <c r="B31" s="1">
        <v>1.3006</v>
      </c>
      <c r="C31" s="1">
        <f t="shared" si="4"/>
        <v>1.2986174728176807</v>
      </c>
      <c r="D31" s="2">
        <f t="shared" si="5"/>
        <v>1.1815522777899568</v>
      </c>
      <c r="E31" s="1">
        <f t="shared" si="6"/>
        <v>13.843845769617959</v>
      </c>
      <c r="G31" s="3" t="s">
        <v>16</v>
      </c>
      <c r="I31" s="1">
        <v>1119</v>
      </c>
    </row>
    <row r="32" spans="1:9" ht="15.75">
      <c r="A32" s="1">
        <v>17.75</v>
      </c>
      <c r="B32" s="1">
        <v>1.2202</v>
      </c>
      <c r="C32" s="1">
        <f t="shared" si="4"/>
        <v>1.2187265880011806</v>
      </c>
      <c r="D32" s="2">
        <f t="shared" si="5"/>
        <v>1.1830849603129199</v>
      </c>
      <c r="E32" s="1">
        <f t="shared" si="6"/>
        <v>15.111717520437324</v>
      </c>
      <c r="G32" s="3" t="s">
        <v>17</v>
      </c>
      <c r="I32" s="1">
        <v>1.8</v>
      </c>
    </row>
    <row r="33" spans="1:9" ht="15.75">
      <c r="A33" s="1">
        <v>19.25</v>
      </c>
      <c r="B33" s="1">
        <v>1.2305</v>
      </c>
      <c r="C33" s="1">
        <f t="shared" si="4"/>
        <v>1.2294039736903852</v>
      </c>
      <c r="D33" s="2">
        <f t="shared" si="5"/>
        <v>1.1846105173158241</v>
      </c>
      <c r="E33" s="1">
        <f t="shared" si="6"/>
        <v>16.377956489342317</v>
      </c>
      <c r="G33" s="3" t="s">
        <v>18</v>
      </c>
      <c r="I33" s="1">
        <f>G3</f>
        <v>12.66857351025496</v>
      </c>
    </row>
    <row r="34" spans="1:9" ht="15.75">
      <c r="A34" s="1">
        <v>20.75</v>
      </c>
      <c r="B34" s="1">
        <v>1.0926</v>
      </c>
      <c r="C34" s="1">
        <f t="shared" si="4"/>
        <v>1.0919729397696454</v>
      </c>
      <c r="D34" s="2">
        <f t="shared" si="5"/>
        <v>1.1861289702781959</v>
      </c>
      <c r="E34" s="1">
        <f t="shared" si="6"/>
        <v>17.642574450446656</v>
      </c>
      <c r="G34" s="3" t="s">
        <v>19</v>
      </c>
      <c r="I34" s="1">
        <f>F9/1000</f>
        <v>0.08391892588570847</v>
      </c>
    </row>
    <row r="35" spans="1:9" ht="15.75">
      <c r="A35" s="1">
        <v>22.25</v>
      </c>
      <c r="B35" s="1">
        <v>1.1638</v>
      </c>
      <c r="C35" s="1">
        <f t="shared" si="4"/>
        <v>1.1635007694895738</v>
      </c>
      <c r="D35" s="2">
        <f t="shared" si="5"/>
        <v>1.1876403407570675</v>
      </c>
      <c r="E35" s="1">
        <f t="shared" si="6"/>
        <v>18.905583080688885</v>
      </c>
      <c r="G35" s="3" t="s">
        <v>20</v>
      </c>
      <c r="I35" s="1">
        <v>15</v>
      </c>
    </row>
    <row r="36" spans="1:5" ht="15.75">
      <c r="A36" s="1">
        <v>23.75</v>
      </c>
      <c r="B36" s="1">
        <v>1.3914</v>
      </c>
      <c r="C36" s="1">
        <f t="shared" si="4"/>
        <v>1.3914830464265866</v>
      </c>
      <c r="D36" s="2">
        <f t="shared" si="5"/>
        <v>1.1891446503847538</v>
      </c>
      <c r="E36" s="1">
        <f t="shared" si="6"/>
        <v>20.166993960782126</v>
      </c>
    </row>
    <row r="37" spans="1:5" ht="15.75">
      <c r="A37" s="1">
        <v>24.75</v>
      </c>
      <c r="B37" s="1">
        <v>1.1282</v>
      </c>
      <c r="C37" s="1">
        <f t="shared" si="4"/>
        <v>1.1285056134741978</v>
      </c>
      <c r="D37" s="2">
        <f t="shared" si="5"/>
        <v>1.190143611490546</v>
      </c>
      <c r="E37" s="1">
        <f t="shared" si="6"/>
        <v>21.007228694090983</v>
      </c>
    </row>
    <row r="38" spans="1:5" ht="15.75">
      <c r="A38" s="1">
        <v>25.75</v>
      </c>
      <c r="B38" s="1">
        <v>1.2359</v>
      </c>
      <c r="C38" s="1">
        <f t="shared" si="4"/>
        <v>1.2364958104427117</v>
      </c>
      <c r="D38" s="2">
        <f t="shared" si="5"/>
        <v>1.191139450534461</v>
      </c>
      <c r="E38" s="1">
        <f t="shared" si="6"/>
        <v>21.846760958387414</v>
      </c>
    </row>
    <row r="39" spans="1:5" ht="15.75">
      <c r="A39" s="1">
        <v>27.25</v>
      </c>
      <c r="B39" s="1">
        <v>1.1951</v>
      </c>
      <c r="C39" s="1">
        <f t="shared" si="4"/>
        <v>1.196054749693932</v>
      </c>
      <c r="D39" s="2">
        <f t="shared" si="5"/>
        <v>1.1926273693748088</v>
      </c>
      <c r="E39" s="1">
        <f t="shared" si="6"/>
        <v>23.104488257389715</v>
      </c>
    </row>
    <row r="40" spans="1:5" ht="15.75">
      <c r="A40" s="1">
        <v>28.75</v>
      </c>
      <c r="B40" s="1">
        <v>1.0993</v>
      </c>
      <c r="C40" s="1">
        <f t="shared" si="4"/>
        <v>1.1005264752084378</v>
      </c>
      <c r="D40" s="2">
        <f t="shared" si="5"/>
        <v>1.1941082999872852</v>
      </c>
      <c r="E40" s="1">
        <f t="shared" si="6"/>
        <v>24.360655725630217</v>
      </c>
    </row>
    <row r="41" spans="1:5" ht="15.75">
      <c r="A41" s="1">
        <v>30.2</v>
      </c>
      <c r="B41" s="1">
        <v>1.3042</v>
      </c>
      <c r="C41" s="1">
        <f t="shared" si="4"/>
        <v>1.306054478503682</v>
      </c>
      <c r="D41" s="2">
        <f t="shared" si="5"/>
        <v>1.1955332441639346</v>
      </c>
      <c r="E41" s="1">
        <f t="shared" si="6"/>
        <v>25.57350363854126</v>
      </c>
    </row>
    <row r="42" spans="1:5" ht="15.75">
      <c r="A42" s="1">
        <v>31.75</v>
      </c>
      <c r="B42" s="1">
        <v>1.3482</v>
      </c>
      <c r="C42" s="1">
        <f t="shared" si="4"/>
        <v>1.350558390894267</v>
      </c>
      <c r="D42" s="2">
        <f t="shared" si="5"/>
        <v>1.1970492843259974</v>
      </c>
      <c r="E42" s="1">
        <f t="shared" si="6"/>
        <v>26.86835425187481</v>
      </c>
    </row>
    <row r="43" spans="1:5" ht="15.75">
      <c r="A43" s="1">
        <v>33.25</v>
      </c>
      <c r="B43" s="1">
        <v>1.2652</v>
      </c>
      <c r="C43" s="1">
        <f t="shared" si="4"/>
        <v>1.2678140160325615</v>
      </c>
      <c r="D43" s="2">
        <f t="shared" si="5"/>
        <v>1.1985093821083705</v>
      </c>
      <c r="E43" s="1">
        <f t="shared" si="6"/>
        <v>28.119908910012953</v>
      </c>
    </row>
    <row r="44" spans="1:5" ht="15.75">
      <c r="A44" s="1">
        <v>34.4</v>
      </c>
      <c r="B44" s="1">
        <v>1.2129</v>
      </c>
      <c r="C44" s="1">
        <f t="shared" si="4"/>
        <v>1.2157005492586044</v>
      </c>
      <c r="D44" s="2">
        <f t="shared" si="5"/>
        <v>1.199624116326607</v>
      </c>
      <c r="E44" s="1">
        <f t="shared" si="6"/>
        <v>29.078542522282632</v>
      </c>
    </row>
    <row r="45" spans="1:5" ht="15.75">
      <c r="A45" s="1">
        <v>35.25</v>
      </c>
      <c r="B45" s="1">
        <v>1.2734</v>
      </c>
      <c r="C45" s="1">
        <f t="shared" si="4"/>
        <v>1.276568843106613</v>
      </c>
      <c r="D45" s="2">
        <f t="shared" si="5"/>
        <v>1.200445449463275</v>
      </c>
      <c r="E45" s="1">
        <f t="shared" si="6"/>
        <v>29.786613014265455</v>
      </c>
    </row>
    <row r="46" spans="1:5" ht="15.75">
      <c r="A46" s="1">
        <v>36.75</v>
      </c>
      <c r="B46" s="1">
        <v>1.1314</v>
      </c>
      <c r="C46" s="1">
        <f t="shared" si="4"/>
        <v>1.1345739057081143</v>
      </c>
      <c r="D46" s="2">
        <f t="shared" si="5"/>
        <v>1.2018894814723815</v>
      </c>
      <c r="E46" s="1">
        <f t="shared" si="6"/>
        <v>31.034647898606416</v>
      </c>
    </row>
    <row r="47" spans="1:5" ht="15.75">
      <c r="A47" s="1">
        <v>38.25</v>
      </c>
      <c r="B47" s="1">
        <v>1.1724</v>
      </c>
      <c r="C47" s="1">
        <f t="shared" si="4"/>
        <v>1.1760603396185445</v>
      </c>
      <c r="D47" s="2">
        <f t="shared" si="5"/>
        <v>1.2033266651926044</v>
      </c>
      <c r="E47" s="1">
        <f t="shared" si="6"/>
        <v>32.28119220231792</v>
      </c>
    </row>
    <row r="48" spans="1:5" ht="15.75">
      <c r="A48" s="1">
        <v>39.75</v>
      </c>
      <c r="B48" s="1">
        <v>1.2087</v>
      </c>
      <c r="C48" s="1">
        <f t="shared" si="4"/>
        <v>1.212856588385496</v>
      </c>
      <c r="D48" s="2">
        <f t="shared" si="5"/>
        <v>1.204757022926966</v>
      </c>
      <c r="E48" s="1">
        <f t="shared" si="6"/>
        <v>33.526256536000524</v>
      </c>
    </row>
    <row r="49" spans="1:5" ht="15.75">
      <c r="A49" s="1">
        <v>41.25</v>
      </c>
      <c r="B49" s="1">
        <v>1.1463</v>
      </c>
      <c r="C49" s="1">
        <f t="shared" si="4"/>
        <v>1.1506051500475538</v>
      </c>
      <c r="D49" s="2">
        <f t="shared" si="5"/>
        <v>1.206180577029539</v>
      </c>
      <c r="E49" s="1">
        <f t="shared" si="6"/>
        <v>34.769851424333126</v>
      </c>
    </row>
    <row r="50" spans="1:5" ht="15.75">
      <c r="A50" s="1">
        <v>41.3</v>
      </c>
      <c r="B50" s="1">
        <v>1.2395</v>
      </c>
      <c r="C50" s="1">
        <f t="shared" si="4"/>
        <v>1.2441682697109069</v>
      </c>
      <c r="D50" s="2">
        <f t="shared" si="5"/>
        <v>1.2062279119206734</v>
      </c>
      <c r="E50" s="1">
        <f t="shared" si="6"/>
        <v>34.81130296056924</v>
      </c>
    </row>
    <row r="51" spans="1:5" ht="15.75">
      <c r="A51" s="1">
        <v>42.25</v>
      </c>
      <c r="B51" s="1">
        <v>1.1396</v>
      </c>
      <c r="C51" s="1">
        <f t="shared" si="4"/>
        <v>1.144120670869104</v>
      </c>
      <c r="D51" s="2">
        <f t="shared" si="5"/>
        <v>1.207125844363823</v>
      </c>
      <c r="E51" s="1">
        <f t="shared" si="6"/>
        <v>35.598296300522684</v>
      </c>
    </row>
    <row r="52" spans="1:5" ht="15.75">
      <c r="A52" s="1">
        <v>42.75</v>
      </c>
      <c r="B52" s="1">
        <v>1.2587</v>
      </c>
      <c r="C52" s="1">
        <f t="shared" si="4"/>
        <v>1.263826046747113</v>
      </c>
      <c r="D52" s="2">
        <f t="shared" si="5"/>
        <v>1.207597349903513</v>
      </c>
      <c r="E52" s="1">
        <f t="shared" si="6"/>
        <v>36.01234159470948</v>
      </c>
    </row>
    <row r="53" spans="1:5" ht="15.75">
      <c r="A53" s="1">
        <v>43.75</v>
      </c>
      <c r="B53" s="1">
        <v>1.5378</v>
      </c>
      <c r="C53" s="1">
        <f t="shared" si="4"/>
        <v>1.5443874634542507</v>
      </c>
      <c r="D53" s="2">
        <f t="shared" si="5"/>
        <v>1.2085381088883385</v>
      </c>
      <c r="E53" s="1">
        <f t="shared" si="6"/>
        <v>36.83978757481171</v>
      </c>
    </row>
    <row r="54" spans="1:5" ht="15.75">
      <c r="A54" s="1">
        <v>45.25</v>
      </c>
      <c r="B54" s="1">
        <v>1.3061</v>
      </c>
      <c r="C54" s="1">
        <f t="shared" si="4"/>
        <v>1.3121087049680817</v>
      </c>
      <c r="D54" s="2">
        <f t="shared" si="5"/>
        <v>1.2099436296268793</v>
      </c>
      <c r="E54" s="1">
        <f t="shared" si="6"/>
        <v>38.07951475157495</v>
      </c>
    </row>
    <row r="55" spans="1:5" ht="15.75">
      <c r="A55" s="1">
        <v>46.75</v>
      </c>
      <c r="B55" s="1">
        <v>1.2072</v>
      </c>
      <c r="C55" s="1">
        <f t="shared" si="4"/>
        <v>1.2131361577888111</v>
      </c>
      <c r="D55" s="2">
        <f t="shared" si="5"/>
        <v>1.211342429104342</v>
      </c>
      <c r="E55" s="1">
        <f t="shared" si="6"/>
        <v>39.317810351531016</v>
      </c>
    </row>
    <row r="56" spans="1:5" ht="15.75">
      <c r="A56" s="1">
        <v>48.25</v>
      </c>
      <c r="B56" s="1">
        <v>1.4737</v>
      </c>
      <c r="C56" s="1">
        <f t="shared" si="4"/>
        <v>1.4814134857570214</v>
      </c>
      <c r="D56" s="2">
        <f t="shared" si="5"/>
        <v>1.2127345298878465</v>
      </c>
      <c r="E56" s="1">
        <f t="shared" si="6"/>
        <v>40.55468450909188</v>
      </c>
    </row>
    <row r="57" spans="1:5" ht="15.75">
      <c r="A57" s="1">
        <v>49.75</v>
      </c>
      <c r="B57" s="1">
        <v>1.3111</v>
      </c>
      <c r="C57" s="1">
        <f t="shared" si="4"/>
        <v>1.318377779153822</v>
      </c>
      <c r="D57" s="2">
        <f t="shared" si="5"/>
        <v>1.2141199545849097</v>
      </c>
      <c r="E57" s="1">
        <f t="shared" si="6"/>
        <v>41.79014727727678</v>
      </c>
    </row>
    <row r="58" spans="1:5" ht="15.75">
      <c r="A58" s="1">
        <v>50.8</v>
      </c>
      <c r="B58" s="1">
        <v>0.9989</v>
      </c>
      <c r="C58" s="1">
        <f t="shared" si="4"/>
        <v>1.0046663060322663</v>
      </c>
      <c r="D58" s="2">
        <f t="shared" si="5"/>
        <v>1.2150857917269144</v>
      </c>
      <c r="E58" s="1">
        <f t="shared" si="6"/>
        <v>42.65428379105142</v>
      </c>
    </row>
    <row r="59" spans="1:5" ht="15.75">
      <c r="A59" s="1">
        <v>51.75</v>
      </c>
      <c r="B59" s="1">
        <v>1.489</v>
      </c>
      <c r="C59" s="1">
        <f t="shared" si="4"/>
        <v>1.4978942382210794</v>
      </c>
      <c r="D59" s="2">
        <f t="shared" si="5"/>
        <v>1.2159568416377264</v>
      </c>
      <c r="E59" s="1">
        <f t="shared" si="6"/>
        <v>43.435561520218585</v>
      </c>
    </row>
    <row r="60" spans="1:5" ht="15.75">
      <c r="A60" s="1">
        <v>53.25</v>
      </c>
      <c r="B60" s="1">
        <v>1.2969</v>
      </c>
      <c r="C60" s="1">
        <f t="shared" si="4"/>
        <v>1.305057626668604</v>
      </c>
      <c r="D60" s="2">
        <f t="shared" si="5"/>
        <v>1.2173267769313052</v>
      </c>
      <c r="E60" s="1">
        <f t="shared" si="6"/>
        <v>44.667769690140936</v>
      </c>
    </row>
    <row r="61" spans="1:5" ht="15.75">
      <c r="A61" s="1">
        <v>54.75</v>
      </c>
      <c r="B61" s="1">
        <v>1.1938</v>
      </c>
      <c r="C61" s="1">
        <f t="shared" si="4"/>
        <v>1.201687314209291</v>
      </c>
      <c r="D61" s="2">
        <f t="shared" si="5"/>
        <v>1.2186901117655404</v>
      </c>
      <c r="E61" s="1">
        <f t="shared" si="6"/>
        <v>45.8985994027304</v>
      </c>
    </row>
    <row r="62" spans="1:5" ht="15.75">
      <c r="A62" s="1">
        <v>56.25</v>
      </c>
      <c r="B62" s="1">
        <v>1.1236</v>
      </c>
      <c r="C62" s="1">
        <f t="shared" si="4"/>
        <v>1.1313794671366963</v>
      </c>
      <c r="D62" s="2">
        <f t="shared" si="5"/>
        <v>1.220046868902392</v>
      </c>
      <c r="E62" s="1">
        <f t="shared" si="6"/>
        <v>47.12806036708619</v>
      </c>
    </row>
    <row r="63" spans="1:5" ht="15.75">
      <c r="A63" s="1">
        <v>57.75</v>
      </c>
      <c r="B63" s="1">
        <v>1.3263</v>
      </c>
      <c r="C63" s="1">
        <f t="shared" si="4"/>
        <v>1.3359030733405148</v>
      </c>
      <c r="D63" s="2">
        <f t="shared" si="5"/>
        <v>1.2213970711348263</v>
      </c>
      <c r="E63" s="1">
        <f t="shared" si="6"/>
        <v>48.356162214920424</v>
      </c>
    </row>
    <row r="64" spans="1:5" ht="15.75">
      <c r="A64" s="1">
        <v>58.75</v>
      </c>
      <c r="B64" s="1">
        <v>1.2093</v>
      </c>
      <c r="C64" s="1">
        <f t="shared" si="4"/>
        <v>1.2183113396267855</v>
      </c>
      <c r="D64" s="2">
        <f t="shared" si="5"/>
        <v>1.222293575611989</v>
      </c>
      <c r="E64" s="1">
        <f t="shared" si="6"/>
        <v>49.17429627039831</v>
      </c>
    </row>
    <row r="65" spans="1:5" ht="15.75">
      <c r="A65" s="1">
        <v>58.75</v>
      </c>
      <c r="B65" s="1">
        <v>1.2093</v>
      </c>
      <c r="C65" s="1">
        <f t="shared" si="4"/>
        <v>1.2183113396267855</v>
      </c>
      <c r="D65" s="2">
        <f t="shared" si="5"/>
        <v>1.222293575611989</v>
      </c>
      <c r="E65" s="1">
        <f t="shared" si="6"/>
        <v>49.17429627039831</v>
      </c>
    </row>
    <row r="66" spans="1:5" ht="15.75">
      <c r="A66" s="1">
        <v>59.25</v>
      </c>
      <c r="B66" s="1">
        <v>1.1018</v>
      </c>
      <c r="C66" s="1">
        <f t="shared" si="4"/>
        <v>1.1101266322745484</v>
      </c>
      <c r="D66" s="2">
        <f t="shared" si="5"/>
        <v>1.222740741285121</v>
      </c>
      <c r="E66" s="1">
        <f t="shared" si="6"/>
        <v>49.583213699185784</v>
      </c>
    </row>
    <row r="67" spans="1:5" ht="15.75">
      <c r="A67" s="1">
        <v>60.25</v>
      </c>
      <c r="B67" s="1">
        <v>1.1012</v>
      </c>
      <c r="C67" s="1">
        <f t="shared" si="4"/>
        <v>1.1097546717599518</v>
      </c>
      <c r="D67" s="2">
        <f t="shared" si="5"/>
        <v>1.2236329037336175</v>
      </c>
      <c r="E67" s="1">
        <f t="shared" si="6"/>
        <v>50.400452265547266</v>
      </c>
    </row>
    <row r="68" spans="1:5" ht="15.75">
      <c r="A68" s="1">
        <v>60.25</v>
      </c>
      <c r="B68" s="1">
        <v>1.1012</v>
      </c>
      <c r="C68" s="1">
        <f t="shared" si="4"/>
        <v>1.1097546717599518</v>
      </c>
      <c r="D68" s="2">
        <f t="shared" si="5"/>
        <v>1.2236329037336175</v>
      </c>
      <c r="E68" s="1">
        <f t="shared" si="6"/>
        <v>50.400452265547266</v>
      </c>
    </row>
    <row r="69" spans="1:5" ht="15.75">
      <c r="A69" s="1">
        <v>60.45</v>
      </c>
      <c r="B69" s="1">
        <v>1.4225</v>
      </c>
      <c r="C69" s="1">
        <f t="shared" si="4"/>
        <v>1.4336107771913411</v>
      </c>
      <c r="D69" s="2">
        <f t="shared" si="5"/>
        <v>1.2238109896604736</v>
      </c>
      <c r="E69" s="1">
        <f t="shared" si="6"/>
        <v>50.563876194315455</v>
      </c>
    </row>
    <row r="70" spans="1:5" ht="15.75">
      <c r="A70" s="1">
        <v>61.25</v>
      </c>
      <c r="B70" s="1">
        <v>1.4295</v>
      </c>
      <c r="C70" s="1">
        <f t="shared" si="4"/>
        <v>1.440906981130378</v>
      </c>
      <c r="D70" s="2">
        <f t="shared" si="5"/>
        <v>1.2245221799663097</v>
      </c>
      <c r="E70" s="1">
        <f t="shared" si="6"/>
        <v>51.21719224941705</v>
      </c>
    </row>
    <row r="71" spans="1:5" ht="15.75">
      <c r="A71" s="1">
        <v>61.75</v>
      </c>
      <c r="B71" s="1">
        <v>1.2817</v>
      </c>
      <c r="C71" s="1">
        <f t="shared" si="4"/>
        <v>1.2920629292396988</v>
      </c>
      <c r="D71" s="2">
        <f t="shared" si="5"/>
        <v>1.2249657378708385</v>
      </c>
      <c r="E71" s="1">
        <f t="shared" si="6"/>
        <v>51.625366930995554</v>
      </c>
    </row>
    <row r="72" spans="1:5" ht="15.75">
      <c r="A72" s="1">
        <v>61.75</v>
      </c>
      <c r="B72" s="1">
        <v>1.2817</v>
      </c>
      <c r="C72" s="1">
        <f t="shared" si="4"/>
        <v>1.2920629292396988</v>
      </c>
      <c r="D72" s="2">
        <f t="shared" si="5"/>
        <v>1.2249657378708385</v>
      </c>
      <c r="E72" s="1">
        <f t="shared" si="6"/>
        <v>51.625366930995554</v>
      </c>
    </row>
    <row r="73" spans="1:5" ht="15.75">
      <c r="A73" s="1">
        <v>62.75</v>
      </c>
      <c r="B73" s="1">
        <v>1.1128</v>
      </c>
      <c r="C73" s="1">
        <f t="shared" si="4"/>
        <v>1.122032345828838</v>
      </c>
      <c r="D73" s="2">
        <f t="shared" si="5"/>
        <v>1.2258506974970773</v>
      </c>
      <c r="E73" s="1">
        <f t="shared" si="6"/>
        <v>52.441126959555135</v>
      </c>
    </row>
    <row r="74" spans="1:5" ht="15.75">
      <c r="A74" s="1">
        <v>62.8</v>
      </c>
      <c r="B74" s="1">
        <v>1.0331</v>
      </c>
      <c r="C74" s="1">
        <f t="shared" si="4"/>
        <v>1.0416820242897322</v>
      </c>
      <c r="D74" s="2">
        <f t="shared" si="5"/>
        <v>1.225894870104056</v>
      </c>
      <c r="E74" s="1">
        <f t="shared" si="6"/>
        <v>52.48191349127115</v>
      </c>
    </row>
    <row r="75" spans="1:5" ht="15.75">
      <c r="A75" s="1">
        <v>62.8</v>
      </c>
      <c r="B75" s="1">
        <v>1.0331</v>
      </c>
      <c r="C75" s="1">
        <f t="shared" si="4"/>
        <v>1.0416820242897322</v>
      </c>
      <c r="D75" s="2">
        <f t="shared" si="5"/>
        <v>1.225894870104056</v>
      </c>
      <c r="E75" s="1">
        <f t="shared" si="6"/>
        <v>52.48191349127115</v>
      </c>
    </row>
    <row r="76" spans="1:5" ht="15.75">
      <c r="A76" s="1">
        <v>63.75</v>
      </c>
      <c r="B76" s="1">
        <v>1.1052</v>
      </c>
      <c r="C76" s="1">
        <f t="shared" si="4"/>
        <v>1.114602711091019</v>
      </c>
      <c r="D76" s="2">
        <f t="shared" si="5"/>
        <v>1.226732787870632</v>
      </c>
      <c r="E76" s="1">
        <f t="shared" si="6"/>
        <v>53.25632826961014</v>
      </c>
    </row>
    <row r="77" spans="1:5" ht="15.75">
      <c r="A77" s="1">
        <v>63.75</v>
      </c>
      <c r="B77" s="1">
        <v>1.1052</v>
      </c>
      <c r="C77" s="1">
        <f t="shared" si="4"/>
        <v>1.114602711091019</v>
      </c>
      <c r="D77" s="2">
        <f t="shared" si="5"/>
        <v>1.226732787870632</v>
      </c>
      <c r="E77" s="1">
        <f t="shared" si="6"/>
        <v>53.25632826961014</v>
      </c>
    </row>
    <row r="78" spans="1:5" ht="15.75">
      <c r="A78" s="1">
        <v>64.2</v>
      </c>
      <c r="B78" s="1">
        <v>1.3448</v>
      </c>
      <c r="C78" s="1">
        <f t="shared" si="4"/>
        <v>1.3563689662643927</v>
      </c>
      <c r="D78" s="2">
        <f t="shared" si="5"/>
        <v>1.2271287942548277</v>
      </c>
      <c r="E78" s="1">
        <f t="shared" si="6"/>
        <v>53.62303794353093</v>
      </c>
    </row>
    <row r="79" spans="1:5" ht="15.75">
      <c r="A79" s="1">
        <v>65.25</v>
      </c>
      <c r="B79" s="1">
        <v>1.2806</v>
      </c>
      <c r="C79" s="1">
        <f t="shared" si="4"/>
        <v>1.2919006566590594</v>
      </c>
      <c r="D79" s="2">
        <f t="shared" si="5"/>
        <v>1.228050558443258</v>
      </c>
      <c r="E79" s="1">
        <f t="shared" si="6"/>
        <v>54.478051601381495</v>
      </c>
    </row>
    <row r="80" spans="1:5" ht="15.75">
      <c r="A80" s="1">
        <v>65.25</v>
      </c>
      <c r="B80" s="1">
        <v>1.2806</v>
      </c>
      <c r="C80" s="1">
        <f t="shared" si="4"/>
        <v>1.2919006566590594</v>
      </c>
      <c r="D80" s="2">
        <f t="shared" si="5"/>
        <v>1.228050558443258</v>
      </c>
      <c r="E80" s="1">
        <f t="shared" si="6"/>
        <v>54.478051601381495</v>
      </c>
    </row>
    <row r="81" spans="1:5" ht="15.75">
      <c r="A81" s="1">
        <v>65.75</v>
      </c>
      <c r="B81" s="1">
        <v>1.0372</v>
      </c>
      <c r="C81" s="1">
        <f t="shared" si="4"/>
        <v>1.0464623015068244</v>
      </c>
      <c r="D81" s="2">
        <f t="shared" si="5"/>
        <v>1.2284883880363073</v>
      </c>
      <c r="E81" s="1">
        <f t="shared" si="6"/>
        <v>54.8850558554463</v>
      </c>
    </row>
    <row r="82" spans="1:5" ht="15.75">
      <c r="A82" s="1">
        <v>66.75</v>
      </c>
      <c r="B82" s="1">
        <v>1.0341</v>
      </c>
      <c r="C82" s="1">
        <f t="shared" si="4"/>
        <v>1.043553020510524</v>
      </c>
      <c r="D82" s="2">
        <f t="shared" si="5"/>
        <v>1.229361911426973</v>
      </c>
      <c r="E82" s="1">
        <f t="shared" si="6"/>
        <v>55.69848596964209</v>
      </c>
    </row>
    <row r="83" spans="1:5" ht="15.75">
      <c r="A83" s="1">
        <v>66.75</v>
      </c>
      <c r="B83" s="1">
        <v>1.0341</v>
      </c>
      <c r="C83" s="1">
        <f t="shared" si="4"/>
        <v>1.043553020510524</v>
      </c>
      <c r="D83" s="2">
        <f t="shared" si="5"/>
        <v>1.229361911426973</v>
      </c>
      <c r="E83" s="1">
        <f t="shared" si="6"/>
        <v>55.69848596964209</v>
      </c>
    </row>
    <row r="84" spans="1:5" ht="15.75">
      <c r="A84" s="1">
        <v>67.25</v>
      </c>
      <c r="B84" s="1">
        <v>1.0693</v>
      </c>
      <c r="C84" s="1">
        <f t="shared" si="4"/>
        <v>1.0791877126310585</v>
      </c>
      <c r="D84" s="2">
        <f t="shared" si="5"/>
        <v>1.2297976069258483</v>
      </c>
      <c r="E84" s="1">
        <f t="shared" si="6"/>
        <v>56.10505693480266</v>
      </c>
    </row>
    <row r="85" spans="1:5" ht="15.75">
      <c r="A85" s="1">
        <v>68.25</v>
      </c>
      <c r="B85" s="1">
        <v>1.3782</v>
      </c>
      <c r="C85" s="1">
        <f t="shared" si="4"/>
        <v>1.391235157123832</v>
      </c>
      <c r="D85" s="2">
        <f t="shared" si="5"/>
        <v>1.230666869785509</v>
      </c>
      <c r="E85" s="1">
        <f t="shared" si="6"/>
        <v>56.91762451466632</v>
      </c>
    </row>
    <row r="86" spans="1:5" ht="15.75">
      <c r="A86" s="1">
        <v>68.25</v>
      </c>
      <c r="B86" s="1">
        <v>1.3782</v>
      </c>
      <c r="C86" s="1">
        <f t="shared" si="4"/>
        <v>1.391235157123832</v>
      </c>
      <c r="D86" s="2">
        <f t="shared" si="5"/>
        <v>1.230666869785509</v>
      </c>
      <c r="E86" s="1">
        <f t="shared" si="6"/>
        <v>56.91762451466632</v>
      </c>
    </row>
    <row r="87" spans="1:5" ht="15.75">
      <c r="A87" s="1">
        <v>68.75</v>
      </c>
      <c r="B87" s="1">
        <v>1.4641</v>
      </c>
      <c r="C87" s="1">
        <f t="shared" si="4"/>
        <v>1.4781022173871674</v>
      </c>
      <c r="D87" s="2">
        <f t="shared" si="5"/>
        <v>1.23110043884887</v>
      </c>
      <c r="E87" s="1">
        <f t="shared" si="6"/>
        <v>57.32376521953645</v>
      </c>
    </row>
    <row r="88" spans="1:5" ht="15.75">
      <c r="A88" s="1">
        <v>69.75</v>
      </c>
      <c r="B88" s="1">
        <v>1.3057</v>
      </c>
      <c r="C88" s="1">
        <f t="shared" si="4"/>
        <v>1.3184630911947601</v>
      </c>
      <c r="D88" s="2">
        <f t="shared" si="5"/>
        <v>1.2319654565006275</v>
      </c>
      <c r="E88" s="1">
        <f t="shared" si="6"/>
        <v>58.135476290430006</v>
      </c>
    </row>
    <row r="89" spans="1:5" ht="15.75">
      <c r="A89" s="1">
        <v>69.75</v>
      </c>
      <c r="B89" s="1">
        <v>1.3057</v>
      </c>
      <c r="C89" s="1">
        <f t="shared" si="4"/>
        <v>1.3184630911947601</v>
      </c>
      <c r="D89" s="2">
        <f t="shared" si="5"/>
        <v>1.2319654565006275</v>
      </c>
      <c r="E89" s="1">
        <f t="shared" si="6"/>
        <v>58.135476290430006</v>
      </c>
    </row>
    <row r="90" spans="1:5" ht="15.75">
      <c r="A90" s="1">
        <v>69.85</v>
      </c>
      <c r="B90" s="1">
        <v>1.3232</v>
      </c>
      <c r="C90" s="1">
        <f aca="true" t="shared" si="7" ref="C90:C153">B90*(1+($I$31+$I$32*A90)/(1282900)+($I$33+A90*$I$34-$I$35)/400)</f>
        <v>1.3361620980369793</v>
      </c>
      <c r="D90" s="2">
        <f aca="true" t="shared" si="8" ref="D90:D153">$G$21^(1-$G$23*EXP(-A90/$G$25))*0.6^($G$23*EXP(-A90/$G$25))</f>
        <v>1.2320518029642067</v>
      </c>
      <c r="E90" s="1">
        <f aca="true" t="shared" si="9" ref="E90:E153">E89+(A90-A89)/D90</f>
        <v>58.21664170876664</v>
      </c>
    </row>
    <row r="91" spans="1:5" ht="15.75">
      <c r="A91" s="1">
        <v>70.75</v>
      </c>
      <c r="B91" s="1">
        <v>1.3625</v>
      </c>
      <c r="C91" s="1">
        <f t="shared" si="7"/>
        <v>1.376106066226047</v>
      </c>
      <c r="D91" s="2">
        <f t="shared" si="8"/>
        <v>1.2328276525320052</v>
      </c>
      <c r="E91" s="1">
        <f t="shared" si="9"/>
        <v>58.9466707587734</v>
      </c>
    </row>
    <row r="92" spans="1:5" ht="15.75">
      <c r="A92" s="1">
        <v>71.25</v>
      </c>
      <c r="B92" s="1">
        <v>1.3382</v>
      </c>
      <c r="C92" s="1">
        <f t="shared" si="7"/>
        <v>1.3517047180854926</v>
      </c>
      <c r="D92" s="2">
        <f t="shared" si="8"/>
        <v>1.2332576945705858</v>
      </c>
      <c r="E92" s="1">
        <f t="shared" si="9"/>
        <v>59.352101028700964</v>
      </c>
    </row>
    <row r="93" spans="1:5" ht="15.75">
      <c r="A93" s="1">
        <v>71.25</v>
      </c>
      <c r="B93" s="1">
        <v>1.3382</v>
      </c>
      <c r="C93" s="1">
        <f t="shared" si="7"/>
        <v>1.3517047180854926</v>
      </c>
      <c r="D93" s="2">
        <f t="shared" si="8"/>
        <v>1.2332576945705858</v>
      </c>
      <c r="E93" s="1">
        <f t="shared" si="9"/>
        <v>59.352101028700964</v>
      </c>
    </row>
    <row r="94" spans="1:5" ht="15.75">
      <c r="A94" s="1">
        <v>72.25</v>
      </c>
      <c r="B94" s="1">
        <v>1.1714</v>
      </c>
      <c r="C94" s="1">
        <f t="shared" si="7"/>
        <v>1.183468822016154</v>
      </c>
      <c r="D94" s="2">
        <f t="shared" si="8"/>
        <v>1.2341156709561292</v>
      </c>
      <c r="E94" s="1">
        <f t="shared" si="9"/>
        <v>60.162397845712654</v>
      </c>
    </row>
    <row r="95" spans="1:5" ht="15.75">
      <c r="A95" s="1">
        <v>72.32</v>
      </c>
      <c r="B95" s="1">
        <v>0.9523</v>
      </c>
      <c r="C95" s="1">
        <f t="shared" si="7"/>
        <v>0.9621255345280726</v>
      </c>
      <c r="D95" s="2">
        <f t="shared" si="8"/>
        <v>1.2341756241927497</v>
      </c>
      <c r="E95" s="1">
        <f t="shared" si="9"/>
        <v>60.219115867546684</v>
      </c>
    </row>
    <row r="96" spans="1:5" ht="15.75">
      <c r="A96" s="1">
        <v>72.32</v>
      </c>
      <c r="B96" s="1">
        <v>0.9523</v>
      </c>
      <c r="C96" s="1">
        <f t="shared" si="7"/>
        <v>0.9621255345280726</v>
      </c>
      <c r="D96" s="2">
        <f t="shared" si="8"/>
        <v>1.2341756241927497</v>
      </c>
      <c r="E96" s="1">
        <f t="shared" si="9"/>
        <v>60.219115867546684</v>
      </c>
    </row>
    <row r="97" spans="1:5" ht="15.75">
      <c r="A97" s="1">
        <v>73.25</v>
      </c>
      <c r="B97" s="1">
        <v>1.2441</v>
      </c>
      <c r="C97" s="1">
        <f t="shared" si="7"/>
        <v>1.2571805975538197</v>
      </c>
      <c r="D97" s="2">
        <f t="shared" si="8"/>
        <v>1.2349708427715629</v>
      </c>
      <c r="E97" s="1">
        <f t="shared" si="9"/>
        <v>60.97217008371981</v>
      </c>
    </row>
    <row r="98" spans="1:5" ht="15.75">
      <c r="A98" s="1">
        <v>73.75</v>
      </c>
      <c r="B98" s="1">
        <v>1.3013</v>
      </c>
      <c r="C98" s="1">
        <f t="shared" si="7"/>
        <v>1.3151194218689768</v>
      </c>
      <c r="D98" s="2">
        <f t="shared" si="8"/>
        <v>1.2353973790980857</v>
      </c>
      <c r="E98" s="1">
        <f t="shared" si="9"/>
        <v>61.37689815620854</v>
      </c>
    </row>
    <row r="99" spans="1:5" ht="15.75">
      <c r="A99" s="1">
        <v>74.75</v>
      </c>
      <c r="B99" s="1">
        <v>1.4298</v>
      </c>
      <c r="C99" s="1">
        <f t="shared" si="7"/>
        <v>1.4452860282487678</v>
      </c>
      <c r="D99" s="2">
        <f t="shared" si="8"/>
        <v>1.2362483568552025</v>
      </c>
      <c r="E99" s="1">
        <f t="shared" si="9"/>
        <v>62.185797107988606</v>
      </c>
    </row>
    <row r="100" spans="1:5" ht="15.75">
      <c r="A100" s="1">
        <v>75.3</v>
      </c>
      <c r="B100" s="1">
        <v>1.2391</v>
      </c>
      <c r="C100" s="1">
        <f t="shared" si="7"/>
        <v>1.2526645087469337</v>
      </c>
      <c r="D100" s="2">
        <f t="shared" si="8"/>
        <v>1.2367152060112232</v>
      </c>
      <c r="E100" s="1">
        <f t="shared" si="9"/>
        <v>62.630523587720276</v>
      </c>
    </row>
    <row r="101" spans="1:5" ht="15.75">
      <c r="A101" s="1">
        <v>76.25</v>
      </c>
      <c r="B101" s="1">
        <v>1.1055</v>
      </c>
      <c r="C101" s="1">
        <f t="shared" si="7"/>
        <v>1.1178237887336995</v>
      </c>
      <c r="D101" s="2">
        <f t="shared" si="8"/>
        <v>1.2375195990544208</v>
      </c>
      <c r="E101" s="1">
        <f t="shared" si="9"/>
        <v>63.39818819741687</v>
      </c>
    </row>
    <row r="102" spans="1:5" ht="15.75">
      <c r="A102" s="1">
        <v>76.87</v>
      </c>
      <c r="B102" s="1">
        <v>1.3067</v>
      </c>
      <c r="C102" s="1">
        <f t="shared" si="7"/>
        <v>1.32143781197295</v>
      </c>
      <c r="D102" s="2">
        <f t="shared" si="8"/>
        <v>1.2380432192986666</v>
      </c>
      <c r="E102" s="1">
        <f t="shared" si="9"/>
        <v>63.89897846898043</v>
      </c>
    </row>
    <row r="103" spans="1:5" ht="15.75">
      <c r="A103" s="1">
        <v>77.81</v>
      </c>
      <c r="B103" s="1">
        <v>1.064</v>
      </c>
      <c r="C103" s="1">
        <f t="shared" si="7"/>
        <v>1.0762117177925594</v>
      </c>
      <c r="D103" s="2">
        <f t="shared" si="8"/>
        <v>1.2388350625068805</v>
      </c>
      <c r="E103" s="1">
        <f t="shared" si="9"/>
        <v>64.65775583042985</v>
      </c>
    </row>
    <row r="104" spans="1:5" ht="15.75">
      <c r="A104" s="1">
        <v>78.3</v>
      </c>
      <c r="B104" s="1">
        <v>1.1094</v>
      </c>
      <c r="C104" s="1">
        <f t="shared" si="7"/>
        <v>1.1222475914878178</v>
      </c>
      <c r="D104" s="2">
        <f t="shared" si="8"/>
        <v>1.2392468622015858</v>
      </c>
      <c r="E104" s="1">
        <f t="shared" si="9"/>
        <v>65.05315727540868</v>
      </c>
    </row>
    <row r="105" spans="1:5" ht="15.75">
      <c r="A105" s="1">
        <v>79.41</v>
      </c>
      <c r="B105" s="1">
        <v>1.2861</v>
      </c>
      <c r="C105" s="1">
        <f t="shared" si="7"/>
        <v>1.3012953988160232</v>
      </c>
      <c r="D105" s="2">
        <f t="shared" si="8"/>
        <v>1.2401772620592058</v>
      </c>
      <c r="E105" s="1">
        <f t="shared" si="9"/>
        <v>65.94819061778503</v>
      </c>
    </row>
    <row r="106" spans="1:5" ht="15.75">
      <c r="A106" s="1">
        <v>79.6</v>
      </c>
      <c r="B106" s="1">
        <v>0.9776</v>
      </c>
      <c r="C106" s="1">
        <f t="shared" si="7"/>
        <v>0.9891896699808876</v>
      </c>
      <c r="D106" s="2">
        <f t="shared" si="8"/>
        <v>1.2403361791092118</v>
      </c>
      <c r="E106" s="1">
        <f t="shared" si="9"/>
        <v>66.10137489411281</v>
      </c>
    </row>
    <row r="107" spans="1:5" ht="15.75">
      <c r="A107" s="1">
        <v>80.35</v>
      </c>
      <c r="B107" s="1">
        <v>1.5895</v>
      </c>
      <c r="C107" s="1">
        <f t="shared" si="7"/>
        <v>1.6085956606833214</v>
      </c>
      <c r="D107" s="2">
        <f t="shared" si="8"/>
        <v>1.2409625127904802</v>
      </c>
      <c r="E107" s="1">
        <f t="shared" si="9"/>
        <v>66.70574448003488</v>
      </c>
    </row>
    <row r="108" spans="1:5" ht="15.75">
      <c r="A108" s="1">
        <v>80.98</v>
      </c>
      <c r="B108" s="1">
        <v>1.2111</v>
      </c>
      <c r="C108" s="1">
        <f t="shared" si="7"/>
        <v>1.2258108485076071</v>
      </c>
      <c r="D108" s="2">
        <f t="shared" si="8"/>
        <v>1.241487437870784</v>
      </c>
      <c r="E108" s="1">
        <f t="shared" si="9"/>
        <v>67.2132002792498</v>
      </c>
    </row>
    <row r="109" spans="1:5" ht="15.75">
      <c r="A109" s="1">
        <v>81.75</v>
      </c>
      <c r="B109" s="1">
        <v>1.0976</v>
      </c>
      <c r="C109" s="1">
        <f t="shared" si="7"/>
        <v>1.1111106963475685</v>
      </c>
      <c r="D109" s="2">
        <f t="shared" si="8"/>
        <v>1.242127533624302</v>
      </c>
      <c r="E109" s="1">
        <f t="shared" si="9"/>
        <v>67.8331044188459</v>
      </c>
    </row>
    <row r="110" spans="1:5" ht="15.75">
      <c r="A110" s="1">
        <v>82.07</v>
      </c>
      <c r="B110" s="1">
        <v>1.1064</v>
      </c>
      <c r="C110" s="1">
        <f t="shared" si="7"/>
        <v>1.1200937933312811</v>
      </c>
      <c r="D110" s="2">
        <f t="shared" si="8"/>
        <v>1.2423930694677434</v>
      </c>
      <c r="E110" s="1">
        <f t="shared" si="9"/>
        <v>68.09067185693301</v>
      </c>
    </row>
    <row r="111" spans="1:5" ht="15.75">
      <c r="A111" s="1">
        <v>82.75</v>
      </c>
      <c r="B111" s="1">
        <v>1.2589</v>
      </c>
      <c r="C111" s="1">
        <f t="shared" si="7"/>
        <v>1.2746620678771141</v>
      </c>
      <c r="D111" s="2">
        <f t="shared" si="8"/>
        <v>1.242956402672514</v>
      </c>
      <c r="E111" s="1">
        <f t="shared" si="9"/>
        <v>68.63775460137838</v>
      </c>
    </row>
    <row r="112" spans="1:5" ht="15.75">
      <c r="A112" s="1">
        <v>83.25</v>
      </c>
      <c r="B112" s="1">
        <v>1.017</v>
      </c>
      <c r="C112" s="1">
        <f t="shared" si="7"/>
        <v>1.029840752319745</v>
      </c>
      <c r="D112" s="2">
        <f t="shared" si="8"/>
        <v>1.2433698119598968</v>
      </c>
      <c r="E112" s="1">
        <f t="shared" si="9"/>
        <v>69.03988757516504</v>
      </c>
    </row>
    <row r="113" spans="1:5" ht="15.75">
      <c r="A113" s="1">
        <v>84.25</v>
      </c>
      <c r="B113" s="1">
        <v>1.2235</v>
      </c>
      <c r="C113" s="1">
        <f t="shared" si="7"/>
        <v>1.2392064473920943</v>
      </c>
      <c r="D113" s="2">
        <f t="shared" si="8"/>
        <v>1.2441945843356619</v>
      </c>
      <c r="E113" s="1">
        <f t="shared" si="9"/>
        <v>69.84362037756584</v>
      </c>
    </row>
    <row r="114" spans="1:5" ht="15.75">
      <c r="A114" s="1">
        <v>84.92</v>
      </c>
      <c r="B114" s="1">
        <v>1.4387</v>
      </c>
      <c r="C114" s="1">
        <f t="shared" si="7"/>
        <v>1.45737261843586</v>
      </c>
      <c r="D114" s="2">
        <f t="shared" si="8"/>
        <v>1.2447456582670937</v>
      </c>
      <c r="E114" s="1">
        <f t="shared" si="9"/>
        <v>70.38188294996377</v>
      </c>
    </row>
    <row r="115" spans="1:5" ht="15.75">
      <c r="A115" s="1">
        <v>85.75</v>
      </c>
      <c r="B115" s="1">
        <v>1.2452</v>
      </c>
      <c r="C115" s="1">
        <f t="shared" si="7"/>
        <v>1.2615794970751388</v>
      </c>
      <c r="D115" s="2">
        <f t="shared" si="8"/>
        <v>1.2454266402258765</v>
      </c>
      <c r="E115" s="1">
        <f t="shared" si="9"/>
        <v>71.04832123961643</v>
      </c>
    </row>
    <row r="116" spans="1:5" ht="15.75">
      <c r="A116" s="1">
        <v>86.35</v>
      </c>
      <c r="B116" s="1">
        <v>1.0185</v>
      </c>
      <c r="C116" s="1">
        <f t="shared" si="7"/>
        <v>1.0320265250208205</v>
      </c>
      <c r="D116" s="2">
        <f t="shared" si="8"/>
        <v>1.245917752536339</v>
      </c>
      <c r="E116" s="1">
        <f t="shared" si="9"/>
        <v>71.52989395882567</v>
      </c>
    </row>
    <row r="117" spans="1:5" ht="15.75">
      <c r="A117" s="1">
        <v>87.25</v>
      </c>
      <c r="B117" s="1">
        <v>1.3456</v>
      </c>
      <c r="C117" s="1">
        <f t="shared" si="7"/>
        <v>1.3637264565218132</v>
      </c>
      <c r="D117" s="2">
        <f t="shared" si="8"/>
        <v>1.2466525934271453</v>
      </c>
      <c r="E117" s="1">
        <f t="shared" si="9"/>
        <v>72.25182724220002</v>
      </c>
    </row>
    <row r="118" spans="1:5" ht="15.75">
      <c r="A118" s="1">
        <v>87.58</v>
      </c>
      <c r="B118" s="1">
        <v>1.2513</v>
      </c>
      <c r="C118" s="1">
        <f t="shared" si="7"/>
        <v>1.268243360471146</v>
      </c>
      <c r="D118" s="2">
        <f t="shared" si="8"/>
        <v>1.2469214864430116</v>
      </c>
      <c r="E118" s="1">
        <f t="shared" si="9"/>
        <v>72.51647902949207</v>
      </c>
    </row>
    <row r="119" spans="1:5" ht="15.75">
      <c r="A119" s="1">
        <v>88.75</v>
      </c>
      <c r="B119" s="1">
        <v>1.2616</v>
      </c>
      <c r="C119" s="1">
        <f t="shared" si="7"/>
        <v>1.2789945756904435</v>
      </c>
      <c r="D119" s="2">
        <f t="shared" si="8"/>
        <v>1.2478724670234949</v>
      </c>
      <c r="E119" s="1">
        <f t="shared" si="9"/>
        <v>73.45407484230039</v>
      </c>
    </row>
    <row r="120" spans="1:5" ht="15.75">
      <c r="A120" s="1">
        <v>89.05</v>
      </c>
      <c r="B120" s="1">
        <v>1.2431</v>
      </c>
      <c r="C120" s="1">
        <f t="shared" si="7"/>
        <v>1.260318266004287</v>
      </c>
      <c r="D120" s="2">
        <f t="shared" si="8"/>
        <v>1.2481157142214945</v>
      </c>
      <c r="E120" s="1">
        <f t="shared" si="9"/>
        <v>73.69443717135505</v>
      </c>
    </row>
    <row r="121" spans="1:5" ht="15.75">
      <c r="A121" s="1">
        <v>89.94</v>
      </c>
      <c r="B121" s="1">
        <v>1.2034</v>
      </c>
      <c r="C121" s="1">
        <f t="shared" si="7"/>
        <v>1.220294579601439</v>
      </c>
      <c r="D121" s="2">
        <f t="shared" si="8"/>
        <v>1.248835923938171</v>
      </c>
      <c r="E121" s="1">
        <f t="shared" si="9"/>
        <v>74.40710084713514</v>
      </c>
    </row>
    <row r="122" spans="1:5" ht="15.75">
      <c r="A122" s="1">
        <v>90.25</v>
      </c>
      <c r="B122" s="1">
        <v>1.0503</v>
      </c>
      <c r="C122" s="1">
        <f t="shared" si="7"/>
        <v>1.0651139680890214</v>
      </c>
      <c r="D122" s="2">
        <f t="shared" si="8"/>
        <v>1.2490862840976957</v>
      </c>
      <c r="E122" s="1">
        <f t="shared" si="9"/>
        <v>74.65528226097874</v>
      </c>
    </row>
    <row r="123" spans="1:5" ht="15.75">
      <c r="A123" s="1">
        <v>91.37</v>
      </c>
      <c r="B123" s="1">
        <v>1.054</v>
      </c>
      <c r="C123" s="1">
        <f t="shared" si="7"/>
        <v>1.0691154726119008</v>
      </c>
      <c r="D123" s="2">
        <f t="shared" si="8"/>
        <v>1.2499886652352148</v>
      </c>
      <c r="E123" s="1">
        <f t="shared" si="9"/>
        <v>75.55129038581181</v>
      </c>
    </row>
    <row r="124" spans="1:5" ht="15.75">
      <c r="A124" s="1">
        <v>91.4</v>
      </c>
      <c r="B124" s="1">
        <v>1.2017</v>
      </c>
      <c r="C124" s="1">
        <f t="shared" si="7"/>
        <v>1.2189412605104633</v>
      </c>
      <c r="D124" s="2">
        <f t="shared" si="8"/>
        <v>1.2500127899914055</v>
      </c>
      <c r="E124" s="1">
        <f t="shared" si="9"/>
        <v>75.5752901402465</v>
      </c>
    </row>
    <row r="125" spans="1:5" ht="15.75">
      <c r="A125" s="1">
        <v>92.25</v>
      </c>
      <c r="B125" s="1">
        <v>1.3315</v>
      </c>
      <c r="C125" s="1">
        <f t="shared" si="7"/>
        <v>1.3508425832595465</v>
      </c>
      <c r="D125" s="2">
        <f t="shared" si="8"/>
        <v>1.2506953254978752</v>
      </c>
      <c r="E125" s="1">
        <f t="shared" si="9"/>
        <v>76.25491209346809</v>
      </c>
    </row>
    <row r="126" spans="1:5" ht="15.75">
      <c r="A126" s="1">
        <v>92.92</v>
      </c>
      <c r="B126" s="1">
        <v>1.3162</v>
      </c>
      <c r="C126" s="1">
        <f t="shared" si="7"/>
        <v>1.3355065694118242</v>
      </c>
      <c r="D126" s="2">
        <f t="shared" si="8"/>
        <v>1.251231965392871</v>
      </c>
      <c r="E126" s="1">
        <f t="shared" si="9"/>
        <v>76.7903843468401</v>
      </c>
    </row>
    <row r="127" spans="1:5" ht="15.75">
      <c r="A127" s="1">
        <v>93.75</v>
      </c>
      <c r="B127" s="1">
        <v>1.3091</v>
      </c>
      <c r="C127" s="1">
        <f t="shared" si="7"/>
        <v>1.328531904069634</v>
      </c>
      <c r="D127" s="2">
        <f t="shared" si="8"/>
        <v>1.2518951004368273</v>
      </c>
      <c r="E127" s="1">
        <f t="shared" si="9"/>
        <v>77.45337919338147</v>
      </c>
    </row>
    <row r="128" spans="1:5" ht="15.75">
      <c r="A128" s="1">
        <v>94.42</v>
      </c>
      <c r="B128" s="1">
        <v>1.2308</v>
      </c>
      <c r="C128" s="1">
        <f t="shared" si="7"/>
        <v>1.2492438048201489</v>
      </c>
      <c r="D128" s="2">
        <f t="shared" si="8"/>
        <v>1.2524290665911333</v>
      </c>
      <c r="E128" s="1">
        <f t="shared" si="9"/>
        <v>77.98833962976259</v>
      </c>
    </row>
    <row r="129" spans="1:5" ht="15.75">
      <c r="A129" s="1">
        <v>95.25</v>
      </c>
      <c r="B129" s="1">
        <v>1.2333</v>
      </c>
      <c r="C129" s="1">
        <f t="shared" si="7"/>
        <v>1.251997460813917</v>
      </c>
      <c r="D129" s="2">
        <f t="shared" si="8"/>
        <v>1.2530888957708881</v>
      </c>
      <c r="E129" s="1">
        <f t="shared" si="9"/>
        <v>78.65070285299537</v>
      </c>
    </row>
    <row r="130" spans="1:5" ht="15.75">
      <c r="A130" s="1">
        <v>96.09</v>
      </c>
      <c r="B130" s="1">
        <v>1.1538</v>
      </c>
      <c r="C130" s="1">
        <f t="shared" si="7"/>
        <v>1.1714968937463643</v>
      </c>
      <c r="D130" s="2">
        <f t="shared" si="8"/>
        <v>1.253754817863194</v>
      </c>
      <c r="E130" s="1">
        <f t="shared" si="9"/>
        <v>79.32069030830313</v>
      </c>
    </row>
    <row r="131" spans="1:5" ht="15.75">
      <c r="A131" s="1">
        <v>96.75</v>
      </c>
      <c r="B131" s="1">
        <v>1.3841</v>
      </c>
      <c r="C131" s="1">
        <f t="shared" si="7"/>
        <v>1.405522149871484</v>
      </c>
      <c r="D131" s="2">
        <f t="shared" si="8"/>
        <v>1.2542767345628696</v>
      </c>
      <c r="E131" s="1">
        <f t="shared" si="9"/>
        <v>79.846889975261</v>
      </c>
    </row>
    <row r="132" spans="1:5" ht="15.75">
      <c r="A132" s="1">
        <v>98.25</v>
      </c>
      <c r="B132" s="1">
        <v>1.3803</v>
      </c>
      <c r="C132" s="1">
        <f t="shared" si="7"/>
        <v>1.4021006159184284</v>
      </c>
      <c r="D132" s="2">
        <f t="shared" si="8"/>
        <v>1.255458639867726</v>
      </c>
      <c r="E132" s="1">
        <f t="shared" si="9"/>
        <v>81.04167246539389</v>
      </c>
    </row>
    <row r="133" spans="1:5" ht="15.75">
      <c r="A133" s="1">
        <v>99.13</v>
      </c>
      <c r="B133" s="1">
        <v>1.1436</v>
      </c>
      <c r="C133" s="1">
        <f t="shared" si="7"/>
        <v>1.1618746943821074</v>
      </c>
      <c r="D133" s="2">
        <f t="shared" si="8"/>
        <v>1.2561492719851515</v>
      </c>
      <c r="E133" s="1">
        <f t="shared" si="9"/>
        <v>81.74222614927996</v>
      </c>
    </row>
    <row r="134" spans="1:5" ht="15.75">
      <c r="A134" s="1">
        <v>99.75</v>
      </c>
      <c r="B134" s="1">
        <v>1.2642</v>
      </c>
      <c r="C134" s="1">
        <f t="shared" si="7"/>
        <v>1.284567418544139</v>
      </c>
      <c r="D134" s="2">
        <f t="shared" si="8"/>
        <v>1.2566346347313668</v>
      </c>
      <c r="E134" s="1">
        <f t="shared" si="9"/>
        <v>82.23560742563842</v>
      </c>
    </row>
    <row r="135" spans="1:5" ht="15.75">
      <c r="A135" s="1">
        <v>100.63</v>
      </c>
      <c r="B135" s="1">
        <v>1.3655</v>
      </c>
      <c r="C135" s="1">
        <f t="shared" si="7"/>
        <v>1.3877532410493942</v>
      </c>
      <c r="D135" s="2">
        <f t="shared" si="8"/>
        <v>1.2573218101119754</v>
      </c>
      <c r="E135" s="1">
        <f t="shared" si="9"/>
        <v>82.93550779555376</v>
      </c>
    </row>
    <row r="136" spans="1:5" ht="15.75">
      <c r="A136" s="1">
        <v>102.13</v>
      </c>
      <c r="B136" s="1">
        <v>1.1019</v>
      </c>
      <c r="C136" s="1">
        <f t="shared" si="7"/>
        <v>1.120206494723551</v>
      </c>
      <c r="D136" s="2">
        <f t="shared" si="8"/>
        <v>1.2584884743423477</v>
      </c>
      <c r="E136" s="1">
        <f t="shared" si="9"/>
        <v>84.12741382455721</v>
      </c>
    </row>
    <row r="137" spans="1:5" ht="15.75">
      <c r="A137" s="1">
        <v>103.75</v>
      </c>
      <c r="B137" s="1">
        <v>1.3533</v>
      </c>
      <c r="C137" s="1">
        <f t="shared" si="7"/>
        <v>1.376246170985475</v>
      </c>
      <c r="D137" s="2">
        <f t="shared" si="8"/>
        <v>1.259741900692625</v>
      </c>
      <c r="E137" s="1">
        <f t="shared" si="9"/>
        <v>85.41339153087094</v>
      </c>
    </row>
    <row r="138" spans="1:5" ht="15.75">
      <c r="A138" s="1">
        <v>105.25</v>
      </c>
      <c r="B138" s="1">
        <v>1.1633</v>
      </c>
      <c r="C138" s="1">
        <f t="shared" si="7"/>
        <v>1.1833931189854363</v>
      </c>
      <c r="D138" s="2">
        <f t="shared" si="8"/>
        <v>1.260896420931709</v>
      </c>
      <c r="E138" s="1">
        <f t="shared" si="9"/>
        <v>86.60302136493107</v>
      </c>
    </row>
    <row r="139" spans="1:5" ht="15.75">
      <c r="A139" s="1">
        <v>106.81</v>
      </c>
      <c r="B139" s="1">
        <v>1.23</v>
      </c>
      <c r="C139" s="1">
        <f t="shared" si="7"/>
        <v>1.2516504471674332</v>
      </c>
      <c r="D139" s="2">
        <f t="shared" si="8"/>
        <v>1.2620909664330373</v>
      </c>
      <c r="E139" s="1">
        <f t="shared" si="9"/>
        <v>87.83906539146342</v>
      </c>
    </row>
    <row r="140" spans="1:5" ht="15.75">
      <c r="A140" s="1">
        <v>108.62</v>
      </c>
      <c r="B140" s="1">
        <v>1.3405</v>
      </c>
      <c r="C140" s="1">
        <f t="shared" si="7"/>
        <v>1.3646079035668541</v>
      </c>
      <c r="D140" s="2">
        <f t="shared" si="8"/>
        <v>1.2634691136562337</v>
      </c>
      <c r="E140" s="1">
        <f t="shared" si="9"/>
        <v>89.27162910072752</v>
      </c>
    </row>
    <row r="141" spans="1:5" ht="15.75">
      <c r="A141" s="1">
        <v>110.12</v>
      </c>
      <c r="B141" s="1">
        <v>1.1026</v>
      </c>
      <c r="C141" s="1">
        <f t="shared" si="7"/>
        <v>1.1227787518921095</v>
      </c>
      <c r="D141" s="2">
        <f t="shared" si="8"/>
        <v>1.2646048770957605</v>
      </c>
      <c r="E141" s="1">
        <f t="shared" si="9"/>
        <v>90.45777034307734</v>
      </c>
    </row>
    <row r="142" spans="1:5" ht="15.75">
      <c r="A142" s="1">
        <v>111.62</v>
      </c>
      <c r="B142" s="1">
        <v>1.0812</v>
      </c>
      <c r="C142" s="1">
        <f t="shared" si="7"/>
        <v>1.1013296339330636</v>
      </c>
      <c r="D142" s="2">
        <f t="shared" si="8"/>
        <v>1.2657349120124488</v>
      </c>
      <c r="E142" s="1">
        <f t="shared" si="9"/>
        <v>91.64285261090788</v>
      </c>
    </row>
    <row r="143" spans="1:5" ht="15.75">
      <c r="A143" s="1">
        <v>113.25</v>
      </c>
      <c r="B143" s="1">
        <v>1.5404</v>
      </c>
      <c r="C143" s="1">
        <f t="shared" si="7"/>
        <v>1.5696092497282452</v>
      </c>
      <c r="D143" s="2">
        <f t="shared" si="8"/>
        <v>1.266956415274812</v>
      </c>
      <c r="E143" s="1">
        <f t="shared" si="9"/>
        <v>92.92940041977346</v>
      </c>
    </row>
    <row r="144" spans="1:5" ht="15.75">
      <c r="A144" s="1">
        <v>113.25</v>
      </c>
      <c r="B144" s="1">
        <v>1.557</v>
      </c>
      <c r="C144" s="1">
        <f t="shared" si="7"/>
        <v>1.58652402092111</v>
      </c>
      <c r="D144" s="2">
        <f t="shared" si="8"/>
        <v>1.266956415274812</v>
      </c>
      <c r="E144" s="1">
        <f t="shared" si="9"/>
        <v>92.92940041977346</v>
      </c>
    </row>
    <row r="145" spans="1:5" ht="15.75">
      <c r="A145" s="1">
        <v>114.75</v>
      </c>
      <c r="B145" s="1">
        <v>1.3167</v>
      </c>
      <c r="C145" s="1">
        <f t="shared" si="7"/>
        <v>1.3420845547947262</v>
      </c>
      <c r="D145" s="2">
        <f t="shared" si="8"/>
        <v>1.2680745704487364</v>
      </c>
      <c r="E145" s="1">
        <f t="shared" si="9"/>
        <v>94.11229615394876</v>
      </c>
    </row>
    <row r="146" spans="1:5" ht="15.75">
      <c r="A146" s="1">
        <v>116.25</v>
      </c>
      <c r="B146" s="1">
        <v>1.0964</v>
      </c>
      <c r="C146" s="1">
        <f t="shared" si="7"/>
        <v>1.117884748734356</v>
      </c>
      <c r="D146" s="2">
        <f t="shared" si="8"/>
        <v>1.2691870677676138</v>
      </c>
      <c r="E146" s="1">
        <f t="shared" si="9"/>
        <v>95.29415502888858</v>
      </c>
    </row>
    <row r="147" spans="1:5" ht="15.75">
      <c r="A147" s="1">
        <v>117.25</v>
      </c>
      <c r="B147" s="1">
        <v>1.362</v>
      </c>
      <c r="C147" s="1">
        <f t="shared" si="7"/>
        <v>1.3889770272132322</v>
      </c>
      <c r="D147" s="2">
        <f t="shared" si="8"/>
        <v>1.269925600679461</v>
      </c>
      <c r="E147" s="1">
        <f t="shared" si="9"/>
        <v>96.08160273406514</v>
      </c>
    </row>
    <row r="148" spans="1:5" ht="15.75">
      <c r="A148" s="1">
        <v>118.24</v>
      </c>
      <c r="B148" s="1">
        <v>1.0549</v>
      </c>
      <c r="C148" s="1">
        <f t="shared" si="7"/>
        <v>1.076014888925413</v>
      </c>
      <c r="D148" s="2">
        <f t="shared" si="8"/>
        <v>1.2706542878996152</v>
      </c>
      <c r="E148" s="1">
        <f t="shared" si="9"/>
        <v>96.86072889719836</v>
      </c>
    </row>
    <row r="149" spans="1:5" ht="15.75">
      <c r="A149" s="1">
        <v>118.75</v>
      </c>
      <c r="B149" s="1">
        <v>1.4272</v>
      </c>
      <c r="C149" s="1">
        <f t="shared" si="7"/>
        <v>1.455920576287361</v>
      </c>
      <c r="D149" s="2">
        <f t="shared" si="8"/>
        <v>1.271028719008728</v>
      </c>
      <c r="E149" s="1">
        <f t="shared" si="9"/>
        <v>97.26197868201656</v>
      </c>
    </row>
    <row r="150" spans="1:5" ht="15.75">
      <c r="A150" s="1">
        <v>119.74</v>
      </c>
      <c r="B150" s="1">
        <v>1.3366</v>
      </c>
      <c r="C150" s="1">
        <f t="shared" si="7"/>
        <v>1.3637768345897676</v>
      </c>
      <c r="D150" s="2">
        <f t="shared" si="8"/>
        <v>1.2717537096703802</v>
      </c>
      <c r="E150" s="1">
        <f t="shared" si="9"/>
        <v>98.04043129628619</v>
      </c>
    </row>
    <row r="151" spans="1:5" ht="15.75">
      <c r="A151" s="1">
        <v>120.75</v>
      </c>
      <c r="B151" s="1">
        <v>1.3413</v>
      </c>
      <c r="C151" s="1">
        <f t="shared" si="7"/>
        <v>1.3688585147077414</v>
      </c>
      <c r="D151" s="2">
        <f t="shared" si="8"/>
        <v>1.2724908409886757</v>
      </c>
      <c r="E151" s="1">
        <f t="shared" si="9"/>
        <v>98.83415017226275</v>
      </c>
    </row>
    <row r="152" spans="1:5" ht="15.75">
      <c r="A152" s="1">
        <v>121.74</v>
      </c>
      <c r="B152" s="1">
        <v>1.1991</v>
      </c>
      <c r="C152" s="1">
        <f t="shared" si="7"/>
        <v>1.2239875739036743</v>
      </c>
      <c r="D152" s="2">
        <f t="shared" si="8"/>
        <v>1.2732109263025453</v>
      </c>
      <c r="E152" s="1">
        <f t="shared" si="9"/>
        <v>99.6117118311742</v>
      </c>
    </row>
    <row r="153" spans="1:5" ht="15.75">
      <c r="A153" s="1">
        <v>122.99</v>
      </c>
      <c r="B153" s="1">
        <v>1.3606</v>
      </c>
      <c r="C153" s="1">
        <f t="shared" si="7"/>
        <v>1.3891987395894703</v>
      </c>
      <c r="D153" s="2">
        <f t="shared" si="8"/>
        <v>1.2741166714380492</v>
      </c>
      <c r="E153" s="1">
        <f t="shared" si="9"/>
        <v>100.5927836812028</v>
      </c>
    </row>
    <row r="154" spans="1:5" ht="15.75">
      <c r="A154" s="1">
        <v>123.75</v>
      </c>
      <c r="B154" s="1">
        <v>1.1521</v>
      </c>
      <c r="C154" s="1">
        <f aca="true" t="shared" si="10" ref="C154:C217">B154*(1+($I$31+$I$32*A154)/(1282900)+($I$33+A154*$I$34-$I$35)/400)</f>
        <v>1.1765011601400406</v>
      </c>
      <c r="D154" s="2">
        <f aca="true" t="shared" si="11" ref="D154:D217">$G$21^(1-$G$23*EXP(-A154/$G$25))*0.6^($G$23*EXP(-A154/$G$25))</f>
        <v>1.2746654854994228</v>
      </c>
      <c r="E154" s="1">
        <f aca="true" t="shared" si="12" ref="E154:E217">E153+(A154-A153)/D154</f>
        <v>101.18901854332604</v>
      </c>
    </row>
    <row r="155" spans="1:5" ht="15.75">
      <c r="A155" s="1">
        <v>124.49</v>
      </c>
      <c r="B155" s="1">
        <v>1.1828</v>
      </c>
      <c r="C155" s="1">
        <f t="shared" si="10"/>
        <v>1.20803623545418</v>
      </c>
      <c r="D155" s="2">
        <f t="shared" si="11"/>
        <v>1.2751984951867152</v>
      </c>
      <c r="E155" s="1">
        <f t="shared" si="12"/>
        <v>101.76932035735197</v>
      </c>
    </row>
    <row r="156" spans="1:5" ht="15.75">
      <c r="A156" s="1">
        <v>126.17</v>
      </c>
      <c r="B156" s="1">
        <v>1.266</v>
      </c>
      <c r="C156" s="1">
        <f t="shared" si="10"/>
        <v>1.2934605895617006</v>
      </c>
      <c r="D156" s="2">
        <f t="shared" si="11"/>
        <v>1.276403597497323</v>
      </c>
      <c r="E156" s="1">
        <f t="shared" si="12"/>
        <v>103.08551846529684</v>
      </c>
    </row>
    <row r="157" spans="1:5" ht="15.75">
      <c r="A157" s="1">
        <v>126.75</v>
      </c>
      <c r="B157" s="1">
        <v>1.0912</v>
      </c>
      <c r="C157" s="1">
        <f t="shared" si="10"/>
        <v>1.1150027005253371</v>
      </c>
      <c r="D157" s="2">
        <f t="shared" si="11"/>
        <v>1.2768180455343305</v>
      </c>
      <c r="E157" s="1">
        <f t="shared" si="12"/>
        <v>103.53977269676588</v>
      </c>
    </row>
    <row r="158" spans="1:5" ht="15.75">
      <c r="A158" s="1">
        <v>127.14</v>
      </c>
      <c r="B158" s="1">
        <v>1.3842</v>
      </c>
      <c r="C158" s="1">
        <f t="shared" si="10"/>
        <v>1.4145080188208672</v>
      </c>
      <c r="D158" s="2">
        <f t="shared" si="11"/>
        <v>1.2770962657033151</v>
      </c>
      <c r="E158" s="1">
        <f t="shared" si="12"/>
        <v>103.84515296485806</v>
      </c>
    </row>
    <row r="159" spans="1:5" ht="15.75">
      <c r="A159" s="1">
        <v>127.75</v>
      </c>
      <c r="B159" s="1">
        <v>1.1978</v>
      </c>
      <c r="C159" s="1">
        <f t="shared" si="10"/>
        <v>1.2241809768204204</v>
      </c>
      <c r="D159" s="2">
        <f t="shared" si="11"/>
        <v>1.2775306892645004</v>
      </c>
      <c r="E159" s="1">
        <f t="shared" si="12"/>
        <v>104.32263660194484</v>
      </c>
    </row>
    <row r="160" spans="1:5" ht="15.75">
      <c r="A160" s="1">
        <v>129.25</v>
      </c>
      <c r="B160" s="1">
        <v>0.9457</v>
      </c>
      <c r="C160" s="1">
        <f t="shared" si="10"/>
        <v>0.96682819221211</v>
      </c>
      <c r="D160" s="2">
        <f t="shared" si="11"/>
        <v>1.2785951064190373</v>
      </c>
      <c r="E160" s="1">
        <f t="shared" si="12"/>
        <v>105.49579923370327</v>
      </c>
    </row>
    <row r="161" spans="1:5" ht="15.75">
      <c r="A161" s="1">
        <v>130.25</v>
      </c>
      <c r="B161" s="1">
        <v>1.116</v>
      </c>
      <c r="C161" s="1">
        <f t="shared" si="10"/>
        <v>1.141168619699074</v>
      </c>
      <c r="D161" s="2">
        <f t="shared" si="11"/>
        <v>1.2793016953362313</v>
      </c>
      <c r="E161" s="1">
        <f t="shared" si="12"/>
        <v>106.27747567769264</v>
      </c>
    </row>
    <row r="162" spans="1:5" ht="15.75">
      <c r="A162" s="1">
        <v>130.75</v>
      </c>
      <c r="B162" s="1">
        <v>1.3653</v>
      </c>
      <c r="C162" s="1">
        <f t="shared" si="10"/>
        <v>1.3962351405268854</v>
      </c>
      <c r="D162" s="2">
        <f t="shared" si="11"/>
        <v>1.2796540855502916</v>
      </c>
      <c r="E162" s="1">
        <f t="shared" si="12"/>
        <v>106.66820627094118</v>
      </c>
    </row>
    <row r="163" spans="1:5" ht="15.75">
      <c r="A163" s="1">
        <v>132.25</v>
      </c>
      <c r="B163" s="1">
        <v>1.3542</v>
      </c>
      <c r="C163" s="1">
        <f t="shared" si="10"/>
        <v>1.3853126466631904</v>
      </c>
      <c r="D163" s="2">
        <f t="shared" si="11"/>
        <v>1.2807076492487584</v>
      </c>
      <c r="E163" s="1">
        <f t="shared" si="12"/>
        <v>107.83943375668305</v>
      </c>
    </row>
    <row r="164" spans="1:5" ht="15.75">
      <c r="A164" s="1">
        <v>133.25</v>
      </c>
      <c r="B164" s="1">
        <v>1.268</v>
      </c>
      <c r="C164" s="1">
        <f t="shared" si="10"/>
        <v>1.297400010012001</v>
      </c>
      <c r="D164" s="2">
        <f t="shared" si="11"/>
        <v>1.2814070276154716</v>
      </c>
      <c r="E164" s="1">
        <f t="shared" si="12"/>
        <v>108.61982591815017</v>
      </c>
    </row>
    <row r="165" spans="1:5" ht="15.75">
      <c r="A165" s="1">
        <v>133.75</v>
      </c>
      <c r="B165" s="1">
        <v>1.1979</v>
      </c>
      <c r="C165" s="1">
        <f t="shared" si="10"/>
        <v>1.2258011609264674</v>
      </c>
      <c r="D165" s="2">
        <f t="shared" si="11"/>
        <v>1.2817558200733017</v>
      </c>
      <c r="E165" s="1">
        <f t="shared" si="12"/>
        <v>109.00991581840232</v>
      </c>
    </row>
    <row r="166" spans="1:5" ht="15.75">
      <c r="A166" s="1">
        <v>135.25</v>
      </c>
      <c r="B166" s="1">
        <v>1.4158</v>
      </c>
      <c r="C166" s="1">
        <f t="shared" si="10"/>
        <v>1.4492249547090261</v>
      </c>
      <c r="D166" s="2">
        <f t="shared" si="11"/>
        <v>1.2827986205503314</v>
      </c>
      <c r="E166" s="1">
        <f t="shared" si="12"/>
        <v>110.17923419462296</v>
      </c>
    </row>
    <row r="167" spans="1:5" ht="15.75">
      <c r="A167" s="1">
        <v>136.25</v>
      </c>
      <c r="B167" s="1">
        <v>1.1346</v>
      </c>
      <c r="C167" s="1">
        <f t="shared" si="10"/>
        <v>1.161625864440983</v>
      </c>
      <c r="D167" s="2">
        <f t="shared" si="11"/>
        <v>1.2834908484510743</v>
      </c>
      <c r="E167" s="1">
        <f t="shared" si="12"/>
        <v>110.95835934476081</v>
      </c>
    </row>
    <row r="168" spans="1:5" ht="15.75">
      <c r="A168" s="1">
        <v>137.25</v>
      </c>
      <c r="B168" s="1">
        <v>1.1442</v>
      </c>
      <c r="C168" s="1">
        <f t="shared" si="10"/>
        <v>1.1716961893202114</v>
      </c>
      <c r="D168" s="2">
        <f t="shared" si="11"/>
        <v>1.2841807061846133</v>
      </c>
      <c r="E168" s="1">
        <f t="shared" si="12"/>
        <v>111.73706595138088</v>
      </c>
    </row>
    <row r="169" spans="1:5" ht="15.75">
      <c r="A169" s="1">
        <v>138.75</v>
      </c>
      <c r="B169" s="1">
        <v>1.0176</v>
      </c>
      <c r="C169" s="1">
        <f t="shared" si="10"/>
        <v>1.0423762499381635</v>
      </c>
      <c r="D169" s="2">
        <f t="shared" si="11"/>
        <v>1.285211063265143</v>
      </c>
      <c r="E169" s="1">
        <f t="shared" si="12"/>
        <v>112.9041894246174</v>
      </c>
    </row>
    <row r="170" spans="1:5" ht="15.75">
      <c r="A170" s="1">
        <v>139.95</v>
      </c>
      <c r="B170" s="1">
        <v>1.0737</v>
      </c>
      <c r="C170" s="1">
        <f t="shared" si="10"/>
        <v>1.100114276610293</v>
      </c>
      <c r="D170" s="2">
        <f t="shared" si="11"/>
        <v>1.2860315350919704</v>
      </c>
      <c r="E170" s="1">
        <f t="shared" si="12"/>
        <v>113.83729251521476</v>
      </c>
    </row>
    <row r="171" spans="1:5" ht="15.75">
      <c r="A171" s="1">
        <v>140.25</v>
      </c>
      <c r="B171" s="1">
        <v>1.3053</v>
      </c>
      <c r="C171" s="1">
        <f t="shared" si="10"/>
        <v>1.3374946116236461</v>
      </c>
      <c r="D171" s="2">
        <f t="shared" si="11"/>
        <v>1.2862361248415102</v>
      </c>
      <c r="E171" s="1">
        <f t="shared" si="12"/>
        <v>114.07053118283262</v>
      </c>
    </row>
    <row r="172" spans="1:5" ht="15.75">
      <c r="A172" s="1">
        <v>141.75</v>
      </c>
      <c r="B172" s="1">
        <v>1.0803</v>
      </c>
      <c r="C172" s="1">
        <f t="shared" si="10"/>
        <v>1.107287331932998</v>
      </c>
      <c r="D172" s="2">
        <f t="shared" si="11"/>
        <v>1.2872559132903088</v>
      </c>
      <c r="E172" s="1">
        <f t="shared" si="12"/>
        <v>115.2358006405319</v>
      </c>
    </row>
    <row r="173" spans="1:5" ht="15.75">
      <c r="A173" s="1">
        <v>142.95</v>
      </c>
      <c r="B173" s="1">
        <v>1.236</v>
      </c>
      <c r="C173" s="1">
        <f t="shared" si="10"/>
        <v>1.2671901775897765</v>
      </c>
      <c r="D173" s="2">
        <f t="shared" si="11"/>
        <v>1.288067962411214</v>
      </c>
      <c r="E173" s="1">
        <f t="shared" si="12"/>
        <v>116.16742850103209</v>
      </c>
    </row>
    <row r="174" spans="1:5" ht="15.75">
      <c r="A174" s="1">
        <v>143.1</v>
      </c>
      <c r="B174" s="1">
        <v>1.1438</v>
      </c>
      <c r="C174" s="1">
        <f t="shared" si="10"/>
        <v>1.1726997673065052</v>
      </c>
      <c r="D174" s="2">
        <f t="shared" si="11"/>
        <v>1.288169232834918</v>
      </c>
      <c r="E174" s="1">
        <f t="shared" si="12"/>
        <v>116.28387282851374</v>
      </c>
    </row>
    <row r="175" spans="1:5" ht="15.75">
      <c r="A175" s="1">
        <v>145.95</v>
      </c>
      <c r="B175" s="1">
        <v>1.24</v>
      </c>
      <c r="C175" s="1">
        <f t="shared" si="10"/>
        <v>1.2720767821113055</v>
      </c>
      <c r="D175" s="2">
        <f t="shared" si="11"/>
        <v>1.29008345792265</v>
      </c>
      <c r="E175" s="1">
        <f t="shared" si="12"/>
        <v>118.49303223017694</v>
      </c>
    </row>
    <row r="176" spans="1:5" ht="15.75">
      <c r="A176" s="1">
        <v>147.45</v>
      </c>
      <c r="B176" s="1">
        <v>1.2271</v>
      </c>
      <c r="C176" s="1">
        <f t="shared" si="10"/>
        <v>1.2592318260941293</v>
      </c>
      <c r="D176" s="2">
        <f t="shared" si="11"/>
        <v>1.2910834119065513</v>
      </c>
      <c r="E176" s="1">
        <f t="shared" si="12"/>
        <v>119.65484717270256</v>
      </c>
    </row>
    <row r="177" spans="1:5" ht="15.75">
      <c r="A177" s="1">
        <v>147.86</v>
      </c>
      <c r="B177" s="1">
        <v>1.2679</v>
      </c>
      <c r="C177" s="1">
        <f t="shared" si="10"/>
        <v>1.301209971360094</v>
      </c>
      <c r="D177" s="2">
        <f t="shared" si="11"/>
        <v>1.2913558326865753</v>
      </c>
      <c r="E177" s="1">
        <f t="shared" si="12"/>
        <v>119.97234293151836</v>
      </c>
    </row>
    <row r="178" spans="1:5" ht="15.75">
      <c r="A178" s="1">
        <v>149.36</v>
      </c>
      <c r="B178" s="1">
        <v>1.095</v>
      </c>
      <c r="C178" s="1">
        <f t="shared" si="10"/>
        <v>1.1241144797549572</v>
      </c>
      <c r="D178" s="2">
        <f t="shared" si="11"/>
        <v>1.2923492121787297</v>
      </c>
      <c r="E178" s="1">
        <f t="shared" si="12"/>
        <v>121.13301992645474</v>
      </c>
    </row>
    <row r="179" spans="1:5" ht="15.75">
      <c r="A179" s="1">
        <v>149.55</v>
      </c>
      <c r="B179" s="1">
        <v>1.2927</v>
      </c>
      <c r="C179" s="1">
        <f t="shared" si="10"/>
        <v>1.3271229128108186</v>
      </c>
      <c r="D179" s="2">
        <f t="shared" si="11"/>
        <v>1.2924746731605266</v>
      </c>
      <c r="E179" s="1">
        <f t="shared" si="12"/>
        <v>121.28002474128441</v>
      </c>
    </row>
    <row r="180" spans="1:5" ht="15.75">
      <c r="A180" s="1">
        <v>150.86</v>
      </c>
      <c r="B180" s="1">
        <v>1.2053</v>
      </c>
      <c r="C180" s="1">
        <f t="shared" si="10"/>
        <v>1.2377290383208959</v>
      </c>
      <c r="D180" s="2">
        <f t="shared" si="11"/>
        <v>1.2933374536309619</v>
      </c>
      <c r="E180" s="1">
        <f t="shared" si="12"/>
        <v>122.29290811238161</v>
      </c>
    </row>
    <row r="181" spans="1:5" ht="15.75">
      <c r="A181" s="1">
        <v>151.05</v>
      </c>
      <c r="B181" s="1">
        <v>1.2469</v>
      </c>
      <c r="C181" s="1">
        <f t="shared" si="10"/>
        <v>1.2804983372646228</v>
      </c>
      <c r="D181" s="2">
        <f t="shared" si="11"/>
        <v>1.2934622653723395</v>
      </c>
      <c r="E181" s="1">
        <f t="shared" si="12"/>
        <v>122.43980068519687</v>
      </c>
    </row>
    <row r="182" spans="1:5" ht="15.75">
      <c r="A182" s="1">
        <v>152.36</v>
      </c>
      <c r="B182" s="1">
        <v>1.0054</v>
      </c>
      <c r="C182" s="1">
        <f t="shared" si="10"/>
        <v>1.032769166846483</v>
      </c>
      <c r="D182" s="2">
        <f t="shared" si="11"/>
        <v>1.2943205791454508</v>
      </c>
      <c r="E182" s="1">
        <f t="shared" si="12"/>
        <v>123.4519147016988</v>
      </c>
    </row>
    <row r="183" spans="1:5" ht="15.75">
      <c r="A183" s="1">
        <v>152.55</v>
      </c>
      <c r="B183" s="1">
        <v>1.0997</v>
      </c>
      <c r="C183" s="1">
        <f t="shared" si="10"/>
        <v>1.1296803460503804</v>
      </c>
      <c r="D183" s="2">
        <f t="shared" si="11"/>
        <v>1.294444744443065</v>
      </c>
      <c r="E183" s="1">
        <f t="shared" si="12"/>
        <v>123.59869578356084</v>
      </c>
    </row>
    <row r="184" spans="1:5" ht="15.75">
      <c r="A184" s="1">
        <v>153.86</v>
      </c>
      <c r="B184" s="1">
        <v>1.2768</v>
      </c>
      <c r="C184" s="1">
        <f t="shared" si="10"/>
        <v>1.3119617539883786</v>
      </c>
      <c r="D184" s="2">
        <f t="shared" si="11"/>
        <v>1.2952986107828002</v>
      </c>
      <c r="E184" s="1">
        <f t="shared" si="12"/>
        <v>124.61004559054344</v>
      </c>
    </row>
    <row r="185" spans="1:5" ht="15.75">
      <c r="A185" s="1">
        <v>155.01</v>
      </c>
      <c r="B185" s="1">
        <v>1.0778</v>
      </c>
      <c r="C185" s="1">
        <f t="shared" si="10"/>
        <v>1.107743275953844</v>
      </c>
      <c r="D185" s="2">
        <f t="shared" si="11"/>
        <v>1.2960449991044245</v>
      </c>
      <c r="E185" s="1">
        <f t="shared" si="12"/>
        <v>125.49736046062482</v>
      </c>
    </row>
    <row r="186" spans="1:5" ht="15.75">
      <c r="A186" s="1">
        <v>156.55</v>
      </c>
      <c r="B186" s="1">
        <v>1.2561</v>
      </c>
      <c r="C186" s="1">
        <f t="shared" si="10"/>
        <v>1.2914053242411756</v>
      </c>
      <c r="D186" s="2">
        <f t="shared" si="11"/>
        <v>1.2970398586478102</v>
      </c>
      <c r="E186" s="1">
        <f t="shared" si="12"/>
        <v>126.68467940825184</v>
      </c>
    </row>
    <row r="187" spans="1:5" ht="15.75">
      <c r="A187" s="1">
        <v>158.05</v>
      </c>
      <c r="B187" s="1">
        <v>1.134</v>
      </c>
      <c r="C187" s="1">
        <f t="shared" si="10"/>
        <v>1.1662326995830719</v>
      </c>
      <c r="D187" s="2">
        <f t="shared" si="11"/>
        <v>1.2980037779060465</v>
      </c>
      <c r="E187" s="1">
        <f t="shared" si="12"/>
        <v>127.84030008172924</v>
      </c>
    </row>
    <row r="188" spans="1:5" ht="15.75">
      <c r="A188" s="1">
        <v>159.25</v>
      </c>
      <c r="B188" s="1">
        <v>1.1274</v>
      </c>
      <c r="C188" s="1">
        <f t="shared" si="10"/>
        <v>1.1597308306386818</v>
      </c>
      <c r="D188" s="2">
        <f t="shared" si="11"/>
        <v>1.2987713046431766</v>
      </c>
      <c r="E188" s="1">
        <f t="shared" si="12"/>
        <v>128.76425027658644</v>
      </c>
    </row>
    <row r="189" spans="1:5" ht="15.75">
      <c r="A189" s="1">
        <v>159.55</v>
      </c>
      <c r="B189" s="1">
        <v>1.1106</v>
      </c>
      <c r="C189" s="1">
        <f t="shared" si="10"/>
        <v>1.1425194191081653</v>
      </c>
      <c r="D189" s="2">
        <f t="shared" si="11"/>
        <v>1.298962686581098</v>
      </c>
      <c r="E189" s="1">
        <f t="shared" si="12"/>
        <v>128.99520379287998</v>
      </c>
    </row>
    <row r="190" spans="1:5" ht="15.75">
      <c r="A190" s="1">
        <v>160.75</v>
      </c>
      <c r="B190" s="1">
        <v>1.3068</v>
      </c>
      <c r="C190" s="1">
        <f t="shared" si="10"/>
        <v>1.3446895400368772</v>
      </c>
      <c r="D190" s="2">
        <f t="shared" si="11"/>
        <v>1.2997262205876268</v>
      </c>
      <c r="E190" s="1">
        <f t="shared" si="12"/>
        <v>129.91847515648874</v>
      </c>
    </row>
    <row r="191" spans="1:5" ht="15.75">
      <c r="A191" s="1">
        <v>161.05</v>
      </c>
      <c r="B191" s="1">
        <v>1.4188</v>
      </c>
      <c r="C191" s="1">
        <f t="shared" si="10"/>
        <v>1.460026778867846</v>
      </c>
      <c r="D191" s="2">
        <f t="shared" si="11"/>
        <v>1.2999166065254455</v>
      </c>
      <c r="E191" s="1">
        <f t="shared" si="12"/>
        <v>130.14925919178305</v>
      </c>
    </row>
    <row r="192" spans="1:5" ht="15.75">
      <c r="A192" s="1">
        <v>162.25</v>
      </c>
      <c r="B192" s="1">
        <v>1.3833</v>
      </c>
      <c r="C192" s="1">
        <f t="shared" si="10"/>
        <v>1.4238458218637422</v>
      </c>
      <c r="D192" s="2">
        <f t="shared" si="11"/>
        <v>1.3006761652508505</v>
      </c>
      <c r="E192" s="1">
        <f t="shared" si="12"/>
        <v>131.0718562471143</v>
      </c>
    </row>
    <row r="193" spans="1:5" ht="15.75">
      <c r="A193" s="1">
        <v>162.55</v>
      </c>
      <c r="B193" s="1">
        <v>1.1737</v>
      </c>
      <c r="C193" s="1">
        <f t="shared" si="10"/>
        <v>1.208176614825542</v>
      </c>
      <c r="D193" s="2">
        <f t="shared" si="11"/>
        <v>1.3008655595463816</v>
      </c>
      <c r="E193" s="1">
        <f t="shared" si="12"/>
        <v>131.3024719304941</v>
      </c>
    </row>
    <row r="194" spans="1:5" ht="15.75">
      <c r="A194" s="1">
        <v>163.75</v>
      </c>
      <c r="B194" s="1">
        <v>1.3596</v>
      </c>
      <c r="C194" s="1">
        <f t="shared" si="10"/>
        <v>1.3998818746773494</v>
      </c>
      <c r="D194" s="2">
        <f t="shared" si="11"/>
        <v>1.3016211604035686</v>
      </c>
      <c r="E194" s="1">
        <f t="shared" si="12"/>
        <v>132.2243991674698</v>
      </c>
    </row>
    <row r="195" spans="1:5" ht="15.75">
      <c r="A195" s="1">
        <v>164.05</v>
      </c>
      <c r="B195" s="1">
        <v>1.3267</v>
      </c>
      <c r="C195" s="1">
        <f t="shared" si="10"/>
        <v>1.3660911819120984</v>
      </c>
      <c r="D195" s="2">
        <f t="shared" si="11"/>
        <v>1.3018095674054266</v>
      </c>
      <c r="E195" s="1">
        <f t="shared" si="12"/>
        <v>132.4548476197714</v>
      </c>
    </row>
    <row r="196" spans="1:5" ht="15.75">
      <c r="A196" s="1">
        <v>164.6</v>
      </c>
      <c r="B196" s="1">
        <v>1.1571</v>
      </c>
      <c r="C196" s="1">
        <f t="shared" si="10"/>
        <v>1.1915899803922112</v>
      </c>
      <c r="D196" s="2">
        <f t="shared" si="11"/>
        <v>1.3021544688763194</v>
      </c>
      <c r="E196" s="1">
        <f t="shared" si="12"/>
        <v>132.87722454443428</v>
      </c>
    </row>
    <row r="197" spans="1:5" ht="15.75">
      <c r="A197" s="1">
        <v>165.35</v>
      </c>
      <c r="B197" s="1">
        <v>1.3257</v>
      </c>
      <c r="C197" s="1">
        <f t="shared" si="10"/>
        <v>1.3654254756694748</v>
      </c>
      <c r="D197" s="2">
        <f t="shared" si="11"/>
        <v>1.3026237242491197</v>
      </c>
      <c r="E197" s="1">
        <f t="shared" si="12"/>
        <v>133.45298559195575</v>
      </c>
    </row>
    <row r="198" spans="1:5" ht="15.75">
      <c r="A198" s="1">
        <v>166.15</v>
      </c>
      <c r="B198" s="1">
        <v>1.2366</v>
      </c>
      <c r="C198" s="1">
        <f t="shared" si="10"/>
        <v>1.2738644716672751</v>
      </c>
      <c r="D198" s="2">
        <f t="shared" si="11"/>
        <v>1.3031229118728864</v>
      </c>
      <c r="E198" s="1">
        <f t="shared" si="12"/>
        <v>134.06689544858642</v>
      </c>
    </row>
    <row r="199" spans="1:5" ht="15.75">
      <c r="A199" s="1">
        <v>166.85</v>
      </c>
      <c r="B199" s="1">
        <v>1.0632</v>
      </c>
      <c r="C199" s="1">
        <f t="shared" si="10"/>
        <v>1.0953963122537962</v>
      </c>
      <c r="D199" s="2">
        <f t="shared" si="11"/>
        <v>1.3035585592032148</v>
      </c>
      <c r="E199" s="1">
        <f t="shared" si="12"/>
        <v>134.6038870513479</v>
      </c>
    </row>
    <row r="200" spans="1:5" ht="15.75">
      <c r="A200" s="1">
        <v>167.37</v>
      </c>
      <c r="B200" s="1">
        <v>1.1284</v>
      </c>
      <c r="C200" s="1">
        <f t="shared" si="10"/>
        <v>1.1626946543217622</v>
      </c>
      <c r="D200" s="2">
        <f t="shared" si="11"/>
        <v>1.3038814944131585</v>
      </c>
      <c r="E200" s="1">
        <f t="shared" si="12"/>
        <v>135.00269630067623</v>
      </c>
    </row>
    <row r="201" spans="1:5" ht="15.75">
      <c r="A201" s="1">
        <v>168.85</v>
      </c>
      <c r="B201" s="1">
        <v>1.3742</v>
      </c>
      <c r="C201" s="1">
        <f t="shared" si="10"/>
        <v>1.416394620683038</v>
      </c>
      <c r="D201" s="2">
        <f t="shared" si="11"/>
        <v>1.304797413703457</v>
      </c>
      <c r="E201" s="1">
        <f t="shared" si="12"/>
        <v>136.1369720008397</v>
      </c>
    </row>
    <row r="202" spans="1:5" ht="15.75">
      <c r="A202" s="1">
        <v>168.87</v>
      </c>
      <c r="B202" s="1">
        <v>1.5683</v>
      </c>
      <c r="C202" s="1">
        <f t="shared" si="10"/>
        <v>1.6164610588128665</v>
      </c>
      <c r="D202" s="2">
        <f t="shared" si="11"/>
        <v>1.3048097585827363</v>
      </c>
      <c r="E202" s="1">
        <f t="shared" si="12"/>
        <v>136.15229990582236</v>
      </c>
    </row>
    <row r="203" spans="1:5" ht="15.75">
      <c r="A203" s="1">
        <v>170.37</v>
      </c>
      <c r="B203" s="1">
        <v>1.259</v>
      </c>
      <c r="C203" s="1">
        <f t="shared" si="10"/>
        <v>1.2980615905918744</v>
      </c>
      <c r="D203" s="2">
        <f t="shared" si="11"/>
        <v>1.3057331687634122</v>
      </c>
      <c r="E203" s="1">
        <f t="shared" si="12"/>
        <v>137.3010797912415</v>
      </c>
    </row>
    <row r="204" spans="1:5" ht="15.75">
      <c r="A204" s="1">
        <v>171.78</v>
      </c>
      <c r="B204" s="1">
        <v>1.2603</v>
      </c>
      <c r="C204" s="1">
        <f t="shared" si="10"/>
        <v>1.299777232187116</v>
      </c>
      <c r="D204" s="2">
        <f t="shared" si="11"/>
        <v>1.3065967676908312</v>
      </c>
      <c r="E204" s="1">
        <f t="shared" si="12"/>
        <v>138.3802191514987</v>
      </c>
    </row>
    <row r="205" spans="1:5" ht="15.75">
      <c r="A205" s="1">
        <v>171.87</v>
      </c>
      <c r="B205" s="1">
        <v>1.1026</v>
      </c>
      <c r="C205" s="1">
        <f t="shared" si="10"/>
        <v>1.1371584463250404</v>
      </c>
      <c r="D205" s="2">
        <f t="shared" si="11"/>
        <v>1.306651746469042</v>
      </c>
      <c r="E205" s="1">
        <f t="shared" si="12"/>
        <v>138.44909748900767</v>
      </c>
    </row>
    <row r="206" spans="1:5" ht="15.75">
      <c r="A206" s="1">
        <v>173.37</v>
      </c>
      <c r="B206" s="1">
        <v>1.4013</v>
      </c>
      <c r="C206" s="1">
        <f t="shared" si="10"/>
        <v>1.4456644394852032</v>
      </c>
      <c r="D206" s="2">
        <f t="shared" si="11"/>
        <v>1.3075655131643198</v>
      </c>
      <c r="E206" s="1">
        <f t="shared" si="12"/>
        <v>139.59626754274362</v>
      </c>
    </row>
    <row r="207" spans="1:5" ht="15.75">
      <c r="A207" s="1">
        <v>174.48</v>
      </c>
      <c r="B207" s="1">
        <v>1.2007</v>
      </c>
      <c r="C207" s="1">
        <f t="shared" si="10"/>
        <v>1.2389950293592924</v>
      </c>
      <c r="D207" s="2">
        <f t="shared" si="11"/>
        <v>1.3082386157843964</v>
      </c>
      <c r="E207" s="1">
        <f t="shared" si="12"/>
        <v>140.44473661146503</v>
      </c>
    </row>
    <row r="208" spans="1:5" ht="15.75">
      <c r="A208" s="1">
        <v>174.73</v>
      </c>
      <c r="B208" s="1">
        <v>1.2261</v>
      </c>
      <c r="C208" s="1">
        <f t="shared" si="10"/>
        <v>1.2652698731174363</v>
      </c>
      <c r="D208" s="2">
        <f t="shared" si="11"/>
        <v>1.3083898544798178</v>
      </c>
      <c r="E208" s="1">
        <f t="shared" si="12"/>
        <v>140.6358111594249</v>
      </c>
    </row>
    <row r="209" spans="1:5" ht="15.75">
      <c r="A209" s="1">
        <v>175.85</v>
      </c>
      <c r="B209" s="1">
        <v>1.1863</v>
      </c>
      <c r="C209" s="1">
        <f t="shared" si="10"/>
        <v>1.224479006330252</v>
      </c>
      <c r="D209" s="2">
        <f t="shared" si="11"/>
        <v>1.3090657787033277</v>
      </c>
      <c r="E209" s="1">
        <f t="shared" si="12"/>
        <v>141.49138313924504</v>
      </c>
    </row>
    <row r="210" spans="1:5" ht="15.75">
      <c r="A210" s="1">
        <v>177.35</v>
      </c>
      <c r="B210" s="1">
        <v>1.4141</v>
      </c>
      <c r="C210" s="1">
        <f t="shared" si="10"/>
        <v>1.460058341615404</v>
      </c>
      <c r="D210" s="2">
        <f t="shared" si="11"/>
        <v>1.3099668838436798</v>
      </c>
      <c r="E210" s="1">
        <f t="shared" si="12"/>
        <v>142.63645025391799</v>
      </c>
    </row>
    <row r="211" spans="1:5" ht="15.75">
      <c r="A211" s="1">
        <v>178.55</v>
      </c>
      <c r="B211" s="1">
        <v>1.3897</v>
      </c>
      <c r="C211" s="1">
        <f t="shared" si="10"/>
        <v>1.4352175462461103</v>
      </c>
      <c r="D211" s="2">
        <f t="shared" si="11"/>
        <v>1.3106843591628592</v>
      </c>
      <c r="E211" s="1">
        <f t="shared" si="12"/>
        <v>143.5520024931821</v>
      </c>
    </row>
    <row r="212" spans="1:5" ht="15.75">
      <c r="A212" s="1">
        <v>178.85</v>
      </c>
      <c r="B212" s="1">
        <v>1.2211</v>
      </c>
      <c r="C212" s="1">
        <f t="shared" si="10"/>
        <v>1.2611726742982976</v>
      </c>
      <c r="D212" s="2">
        <f t="shared" si="11"/>
        <v>1.310863255965497</v>
      </c>
      <c r="E212" s="1">
        <f t="shared" si="12"/>
        <v>143.7808593160694</v>
      </c>
    </row>
    <row r="213" spans="1:5" ht="15.75">
      <c r="A213" s="1">
        <v>180.35</v>
      </c>
      <c r="B213" s="1">
        <v>1.2905</v>
      </c>
      <c r="C213" s="1">
        <f t="shared" si="10"/>
        <v>1.3332589959016605</v>
      </c>
      <c r="D213" s="2">
        <f t="shared" si="11"/>
        <v>1.3117549162982154</v>
      </c>
      <c r="E213" s="1">
        <f t="shared" si="12"/>
        <v>144.9243656078034</v>
      </c>
    </row>
    <row r="214" spans="1:5" ht="15.75">
      <c r="A214" s="1">
        <v>181.55</v>
      </c>
      <c r="B214" s="1">
        <v>1.4498</v>
      </c>
      <c r="C214" s="1">
        <f t="shared" si="10"/>
        <v>1.498204626869995</v>
      </c>
      <c r="D214" s="2">
        <f t="shared" si="11"/>
        <v>1.3124648663093046</v>
      </c>
      <c r="E214" s="1">
        <f t="shared" si="12"/>
        <v>145.8386757968254</v>
      </c>
    </row>
    <row r="215" spans="1:5" ht="15.75">
      <c r="A215" s="1">
        <v>181.85</v>
      </c>
      <c r="B215" s="1">
        <v>1.2597</v>
      </c>
      <c r="C215" s="1">
        <f t="shared" si="10"/>
        <v>1.301837552679705</v>
      </c>
      <c r="D215" s="2">
        <f t="shared" si="11"/>
        <v>1.3126418860193805</v>
      </c>
      <c r="E215" s="1">
        <f t="shared" si="12"/>
        <v>146.0672225186657</v>
      </c>
    </row>
    <row r="216" spans="1:5" ht="15.75">
      <c r="A216" s="1">
        <v>183.35</v>
      </c>
      <c r="B216" s="1">
        <v>1.397</v>
      </c>
      <c r="C216" s="1">
        <f t="shared" si="10"/>
        <v>1.444172872142001</v>
      </c>
      <c r="D216" s="2">
        <f t="shared" si="11"/>
        <v>1.3135241862541964</v>
      </c>
      <c r="E216" s="1">
        <f t="shared" si="12"/>
        <v>147.2091885484482</v>
      </c>
    </row>
    <row r="217" spans="1:5" ht="15.75">
      <c r="A217" s="1">
        <v>184.42</v>
      </c>
      <c r="B217" s="1">
        <v>1.149</v>
      </c>
      <c r="C217" s="1">
        <f t="shared" si="10"/>
        <v>1.1880582459910287</v>
      </c>
      <c r="D217" s="2">
        <f t="shared" si="11"/>
        <v>1.3141507185992196</v>
      </c>
      <c r="E217" s="1">
        <f t="shared" si="12"/>
        <v>148.02340261450337</v>
      </c>
    </row>
    <row r="218" spans="1:5" ht="15.75">
      <c r="A218" s="1">
        <v>185.45</v>
      </c>
      <c r="B218" s="1">
        <v>1.3593</v>
      </c>
      <c r="C218" s="1">
        <f aca="true" t="shared" si="13" ref="C218:C281">B218*(1+($I$31+$I$32*A218)/(1282900)+($I$33+A218*$I$34-$I$35)/400)</f>
        <v>1.4058027240097513</v>
      </c>
      <c r="D218" s="2">
        <f aca="true" t="shared" si="14" ref="D218:D281">$G$21^(1-$G$23*EXP(-A218/$G$25))*0.6^($G$23*EXP(-A218/$G$25))</f>
        <v>1.3147516019576426</v>
      </c>
      <c r="E218" s="1">
        <f aca="true" t="shared" si="15" ref="E218:E281">E217+(A218-A217)/D218</f>
        <v>148.8068205608792</v>
      </c>
    </row>
    <row r="219" spans="1:5" ht="15.75">
      <c r="A219" s="1">
        <v>195.15</v>
      </c>
      <c r="B219" s="1">
        <v>1.1943</v>
      </c>
      <c r="C219" s="1">
        <f t="shared" si="13"/>
        <v>1.237604639226475</v>
      </c>
      <c r="D219" s="2">
        <f t="shared" si="14"/>
        <v>1.320304503642859</v>
      </c>
      <c r="E219" s="1">
        <f t="shared" si="15"/>
        <v>156.1536106182006</v>
      </c>
    </row>
    <row r="220" spans="1:5" ht="15.75">
      <c r="A220" s="1">
        <v>196.8</v>
      </c>
      <c r="B220" s="1">
        <v>1.5887</v>
      </c>
      <c r="C220" s="1">
        <f t="shared" si="13"/>
        <v>1.6468589902590385</v>
      </c>
      <c r="D220" s="2">
        <f t="shared" si="14"/>
        <v>1.3212302521153354</v>
      </c>
      <c r="E220" s="1">
        <f t="shared" si="15"/>
        <v>157.4024466915181</v>
      </c>
    </row>
    <row r="221" spans="1:5" ht="15.75">
      <c r="A221" s="1">
        <v>197.85</v>
      </c>
      <c r="B221" s="1">
        <v>1.1641</v>
      </c>
      <c r="C221" s="1">
        <f t="shared" si="13"/>
        <v>1.206973421987322</v>
      </c>
      <c r="D221" s="2">
        <f t="shared" si="14"/>
        <v>1.3218165520624947</v>
      </c>
      <c r="E221" s="1">
        <f t="shared" si="15"/>
        <v>158.19680805608235</v>
      </c>
    </row>
    <row r="222" spans="1:5" ht="15.75">
      <c r="A222" s="1">
        <v>198.15</v>
      </c>
      <c r="B222" s="1">
        <v>1.316</v>
      </c>
      <c r="C222" s="1">
        <f t="shared" si="13"/>
        <v>1.3645512311824397</v>
      </c>
      <c r="D222" s="2">
        <f t="shared" si="14"/>
        <v>1.3219836657491157</v>
      </c>
      <c r="E222" s="1">
        <f t="shared" si="15"/>
        <v>158.42373975559772</v>
      </c>
    </row>
    <row r="223" spans="1:5" ht="15.75">
      <c r="A223" s="1">
        <v>199.55</v>
      </c>
      <c r="B223" s="1">
        <v>1.133</v>
      </c>
      <c r="C223" s="1">
        <f t="shared" si="13"/>
        <v>1.1751348122296716</v>
      </c>
      <c r="D223" s="2">
        <f t="shared" si="14"/>
        <v>1.3227611821979381</v>
      </c>
      <c r="E223" s="1">
        <f t="shared" si="15"/>
        <v>159.48213186661638</v>
      </c>
    </row>
    <row r="224" spans="1:5" ht="15.75">
      <c r="A224" s="1">
        <v>200.85</v>
      </c>
      <c r="B224" s="1">
        <v>1.3031</v>
      </c>
      <c r="C224" s="1">
        <f t="shared" si="13"/>
        <v>1.3519183921608198</v>
      </c>
      <c r="D224" s="2">
        <f t="shared" si="14"/>
        <v>1.3234797104451863</v>
      </c>
      <c r="E224" s="1">
        <f t="shared" si="15"/>
        <v>160.4643909747388</v>
      </c>
    </row>
    <row r="225" spans="1:5" ht="15.75">
      <c r="A225" s="1">
        <v>201.3</v>
      </c>
      <c r="B225" s="1">
        <v>1.5744</v>
      </c>
      <c r="C225" s="1">
        <f t="shared" si="13"/>
        <v>1.6335318096071467</v>
      </c>
      <c r="D225" s="2">
        <f t="shared" si="14"/>
        <v>1.3237276599316192</v>
      </c>
      <c r="E225" s="1">
        <f t="shared" si="15"/>
        <v>160.80434005461467</v>
      </c>
    </row>
    <row r="226" spans="1:5" ht="15.75">
      <c r="A226" s="1">
        <v>202.45</v>
      </c>
      <c r="B226" s="1">
        <v>1.3023</v>
      </c>
      <c r="C226" s="1">
        <f t="shared" si="13"/>
        <v>1.3515284955617883</v>
      </c>
      <c r="D226" s="2">
        <f t="shared" si="14"/>
        <v>1.3243595106056678</v>
      </c>
      <c r="E226" s="1">
        <f t="shared" si="15"/>
        <v>161.67268433031217</v>
      </c>
    </row>
    <row r="227" spans="1:5" ht="15.75">
      <c r="A227" s="1">
        <v>203.63</v>
      </c>
      <c r="B227" s="1">
        <v>1.1225</v>
      </c>
      <c r="C227" s="1">
        <f t="shared" si="13"/>
        <v>1.165211586266717</v>
      </c>
      <c r="D227" s="2">
        <f t="shared" si="14"/>
        <v>1.325005165360502</v>
      </c>
      <c r="E227" s="1">
        <f t="shared" si="15"/>
        <v>162.56324689629201</v>
      </c>
    </row>
    <row r="228" spans="1:5" ht="15.75">
      <c r="A228" s="1">
        <v>203.67</v>
      </c>
      <c r="B228" s="1">
        <v>1.3055</v>
      </c>
      <c r="C228" s="1">
        <f t="shared" si="13"/>
        <v>1.3551858403506976</v>
      </c>
      <c r="D228" s="2">
        <f t="shared" si="14"/>
        <v>1.325027004528347</v>
      </c>
      <c r="E228" s="1">
        <f t="shared" si="15"/>
        <v>162.59343496028112</v>
      </c>
    </row>
    <row r="229" spans="1:5" ht="15.75">
      <c r="A229" s="1">
        <v>204.6</v>
      </c>
      <c r="B229" s="1">
        <v>1.4009</v>
      </c>
      <c r="C229" s="1">
        <f t="shared" si="13"/>
        <v>1.4544918151710446</v>
      </c>
      <c r="D229" s="2">
        <f t="shared" si="14"/>
        <v>1.3255338902755205</v>
      </c>
      <c r="E229" s="1">
        <f t="shared" si="15"/>
        <v>163.295039051148</v>
      </c>
    </row>
    <row r="230" spans="1:5" ht="15.75">
      <c r="A230" s="1">
        <v>206.15</v>
      </c>
      <c r="B230" s="1">
        <v>1.5094</v>
      </c>
      <c r="C230" s="1">
        <f t="shared" si="13"/>
        <v>1.5676366306281446</v>
      </c>
      <c r="D230" s="2">
        <f t="shared" si="14"/>
        <v>1.3263749814259007</v>
      </c>
      <c r="E230" s="1">
        <f t="shared" si="15"/>
        <v>164.46363769158202</v>
      </c>
    </row>
    <row r="231" spans="1:5" ht="15.75">
      <c r="A231" s="1">
        <v>207.65</v>
      </c>
      <c r="B231" s="1">
        <v>1.27</v>
      </c>
      <c r="C231" s="1">
        <f t="shared" si="13"/>
        <v>1.3194022843286792</v>
      </c>
      <c r="D231" s="2">
        <f t="shared" si="14"/>
        <v>1.32718453323457</v>
      </c>
      <c r="E231" s="1">
        <f t="shared" si="15"/>
        <v>165.59384977772217</v>
      </c>
    </row>
    <row r="232" spans="1:5" ht="15.75">
      <c r="A232" s="1">
        <v>207.83</v>
      </c>
      <c r="B232" s="1">
        <v>1.0462</v>
      </c>
      <c r="C232" s="1">
        <f t="shared" si="13"/>
        <v>1.0869363628564852</v>
      </c>
      <c r="D232" s="2">
        <f t="shared" si="14"/>
        <v>1.327281389104977</v>
      </c>
      <c r="E232" s="1">
        <f t="shared" si="15"/>
        <v>165.72946533104607</v>
      </c>
    </row>
    <row r="233" spans="1:5" ht="15.75">
      <c r="A233" s="1">
        <v>209.18</v>
      </c>
      <c r="B233" s="1">
        <v>1.5619</v>
      </c>
      <c r="C233" s="1">
        <f t="shared" si="13"/>
        <v>1.6231617368775226</v>
      </c>
      <c r="D233" s="2">
        <f t="shared" si="14"/>
        <v>1.3280058311839131</v>
      </c>
      <c r="E233" s="1">
        <f t="shared" si="15"/>
        <v>166.7460271324325</v>
      </c>
    </row>
    <row r="234" spans="1:5" ht="15.75">
      <c r="A234" s="1">
        <v>210.83</v>
      </c>
      <c r="B234" s="1">
        <v>1.2695</v>
      </c>
      <c r="C234" s="1">
        <f t="shared" si="13"/>
        <v>1.319735452680246</v>
      </c>
      <c r="D234" s="2">
        <f t="shared" si="14"/>
        <v>1.3288865382186228</v>
      </c>
      <c r="E234" s="1">
        <f t="shared" si="15"/>
        <v>167.98766812475665</v>
      </c>
    </row>
    <row r="235" spans="1:5" ht="15.75">
      <c r="A235" s="1">
        <v>213.83</v>
      </c>
      <c r="B235" s="1">
        <v>1.1698</v>
      </c>
      <c r="C235" s="1">
        <f t="shared" si="13"/>
        <v>1.2168314052599314</v>
      </c>
      <c r="D235" s="2">
        <f t="shared" si="14"/>
        <v>1.3304745985647863</v>
      </c>
      <c r="E235" s="1">
        <f t="shared" si="15"/>
        <v>170.24250260505124</v>
      </c>
    </row>
    <row r="236" spans="1:5" ht="15.75">
      <c r="A236" s="1">
        <v>214.13</v>
      </c>
      <c r="B236" s="1">
        <v>1.3346</v>
      </c>
      <c r="C236" s="1">
        <f t="shared" si="13"/>
        <v>1.388341692792021</v>
      </c>
      <c r="D236" s="2">
        <f t="shared" si="14"/>
        <v>1.3306324708697674</v>
      </c>
      <c r="E236" s="1">
        <f t="shared" si="15"/>
        <v>170.46795930069604</v>
      </c>
    </row>
    <row r="237" spans="1:5" ht="15.75">
      <c r="A237" s="1">
        <v>215.81</v>
      </c>
      <c r="B237" s="1">
        <v>1.1359</v>
      </c>
      <c r="C237" s="1">
        <f t="shared" si="13"/>
        <v>1.1820434744463195</v>
      </c>
      <c r="D237" s="2">
        <f t="shared" si="14"/>
        <v>1.3315134347222368</v>
      </c>
      <c r="E237" s="1">
        <f t="shared" si="15"/>
        <v>171.72968145549387</v>
      </c>
    </row>
    <row r="238" spans="1:5" ht="15.75">
      <c r="A238" s="1">
        <v>217.24</v>
      </c>
      <c r="B238" s="1">
        <v>1.2529</v>
      </c>
      <c r="C238" s="1">
        <f t="shared" si="13"/>
        <v>1.3041747422845658</v>
      </c>
      <c r="D238" s="2">
        <f t="shared" si="14"/>
        <v>1.332259144855347</v>
      </c>
      <c r="E238" s="1">
        <f t="shared" si="15"/>
        <v>172.80304620252684</v>
      </c>
    </row>
    <row r="239" spans="1:5" ht="15.75">
      <c r="A239" s="1">
        <v>217.25</v>
      </c>
      <c r="B239" s="1">
        <v>1.4505</v>
      </c>
      <c r="C239" s="1">
        <f t="shared" si="13"/>
        <v>1.5098645557465062</v>
      </c>
      <c r="D239" s="2">
        <f t="shared" si="14"/>
        <v>1.332264346192475</v>
      </c>
      <c r="E239" s="1">
        <f t="shared" si="15"/>
        <v>172.81055222040428</v>
      </c>
    </row>
    <row r="240" spans="1:5" ht="15.75">
      <c r="A240" s="1">
        <v>218.75</v>
      </c>
      <c r="B240" s="1">
        <v>1.2367</v>
      </c>
      <c r="C240" s="1">
        <f t="shared" si="13"/>
        <v>1.287706158935053</v>
      </c>
      <c r="D240" s="2">
        <f t="shared" si="14"/>
        <v>1.333042442552367</v>
      </c>
      <c r="E240" s="1">
        <f t="shared" si="15"/>
        <v>173.93579771305937</v>
      </c>
    </row>
    <row r="241" spans="1:5" ht="15.75">
      <c r="A241" s="1">
        <v>220</v>
      </c>
      <c r="B241" s="1">
        <v>1.2043</v>
      </c>
      <c r="C241" s="1">
        <f t="shared" si="13"/>
        <v>1.2542877968672417</v>
      </c>
      <c r="D241" s="2">
        <f t="shared" si="14"/>
        <v>1.333687671945066</v>
      </c>
      <c r="E241" s="1">
        <f t="shared" si="15"/>
        <v>174.8730486349165</v>
      </c>
    </row>
    <row r="242" spans="1:5" ht="15.75">
      <c r="A242" s="1">
        <v>220.24</v>
      </c>
      <c r="B242" s="1">
        <v>1.4499</v>
      </c>
      <c r="C242" s="1">
        <f t="shared" si="13"/>
        <v>1.5101555956944683</v>
      </c>
      <c r="D242" s="2">
        <f t="shared" si="14"/>
        <v>1.333811225773849</v>
      </c>
      <c r="E242" s="1">
        <f t="shared" si="15"/>
        <v>175.05298414255236</v>
      </c>
    </row>
    <row r="243" spans="1:5" ht="15.75">
      <c r="A243" s="1">
        <v>223.24</v>
      </c>
      <c r="B243" s="1">
        <v>1.1281</v>
      </c>
      <c r="C243" s="1">
        <f t="shared" si="13"/>
        <v>1.1756968521635929</v>
      </c>
      <c r="D243" s="2">
        <f t="shared" si="14"/>
        <v>1.3353467152806793</v>
      </c>
      <c r="E243" s="1">
        <f t="shared" si="15"/>
        <v>177.29959168325345</v>
      </c>
    </row>
    <row r="244" spans="1:5" ht="15.75">
      <c r="A244" s="1">
        <v>224.16</v>
      </c>
      <c r="B244" s="1">
        <v>1.4778</v>
      </c>
      <c r="C244" s="1">
        <f t="shared" si="13"/>
        <v>1.5404385551975857</v>
      </c>
      <c r="D244" s="2">
        <f t="shared" si="14"/>
        <v>1.3358142986911212</v>
      </c>
      <c r="E244" s="1">
        <f t="shared" si="15"/>
        <v>177.98831016822658</v>
      </c>
    </row>
    <row r="245" spans="1:5" ht="15.75">
      <c r="A245" s="1">
        <v>225.66</v>
      </c>
      <c r="B245" s="1">
        <v>1.2078</v>
      </c>
      <c r="C245" s="1">
        <f t="shared" si="13"/>
        <v>1.2593768711271398</v>
      </c>
      <c r="D245" s="2">
        <f t="shared" si="14"/>
        <v>1.336573360263688</v>
      </c>
      <c r="E245" s="1">
        <f t="shared" si="15"/>
        <v>179.11058302252323</v>
      </c>
    </row>
    <row r="246" spans="1:5" ht="15.75">
      <c r="A246" s="1">
        <v>226.55</v>
      </c>
      <c r="B246" s="1">
        <v>1.4407</v>
      </c>
      <c r="C246" s="1">
        <f t="shared" si="13"/>
        <v>1.5024932420189385</v>
      </c>
      <c r="D246" s="2">
        <f t="shared" si="14"/>
        <v>1.3370218082557868</v>
      </c>
      <c r="E246" s="1">
        <f t="shared" si="15"/>
        <v>179.77624157386808</v>
      </c>
    </row>
    <row r="247" spans="1:5" ht="15.75">
      <c r="A247" s="1">
        <v>227.16</v>
      </c>
      <c r="B247" s="1">
        <v>1.349</v>
      </c>
      <c r="C247" s="1">
        <f t="shared" si="13"/>
        <v>1.4070339206545444</v>
      </c>
      <c r="D247" s="2">
        <f t="shared" si="14"/>
        <v>1.337328344528741</v>
      </c>
      <c r="E247" s="1">
        <f t="shared" si="15"/>
        <v>180.23237488061775</v>
      </c>
    </row>
    <row r="248" spans="1:5" ht="15.75">
      <c r="A248" s="1">
        <v>227.16</v>
      </c>
      <c r="B248" s="1">
        <v>1.349</v>
      </c>
      <c r="C248" s="1">
        <f t="shared" si="13"/>
        <v>1.4070339206545444</v>
      </c>
      <c r="D248" s="2">
        <f t="shared" si="14"/>
        <v>1.337328344528741</v>
      </c>
      <c r="E248" s="1">
        <f t="shared" si="15"/>
        <v>180.23237488061775</v>
      </c>
    </row>
    <row r="249" spans="1:5" ht="15.75">
      <c r="A249" s="1">
        <v>228.05</v>
      </c>
      <c r="B249" s="1">
        <v>1.3959</v>
      </c>
      <c r="C249" s="1">
        <f t="shared" si="13"/>
        <v>1.4562139416019106</v>
      </c>
      <c r="D249" s="2">
        <f t="shared" si="14"/>
        <v>1.3377743824817214</v>
      </c>
      <c r="E249" s="1">
        <f t="shared" si="15"/>
        <v>180.89765896114332</v>
      </c>
    </row>
    <row r="250" spans="1:5" ht="15.75">
      <c r="A250" s="1">
        <v>228.66</v>
      </c>
      <c r="B250" s="1">
        <v>1.2716</v>
      </c>
      <c r="C250" s="1">
        <f t="shared" si="13"/>
        <v>1.3267070196755693</v>
      </c>
      <c r="D250" s="2">
        <f t="shared" si="14"/>
        <v>1.3380792708634415</v>
      </c>
      <c r="E250" s="1">
        <f t="shared" si="15"/>
        <v>181.3535362871603</v>
      </c>
    </row>
    <row r="251" spans="1:5" ht="15.75">
      <c r="A251" s="1">
        <v>230.28</v>
      </c>
      <c r="B251" s="1">
        <v>1.3052</v>
      </c>
      <c r="C251" s="1">
        <f t="shared" si="13"/>
        <v>1.3622097018615964</v>
      </c>
      <c r="D251" s="2">
        <f t="shared" si="14"/>
        <v>1.3388857357093782</v>
      </c>
      <c r="E251" s="1">
        <f t="shared" si="15"/>
        <v>182.5634976429303</v>
      </c>
    </row>
    <row r="252" spans="1:5" ht="15.75">
      <c r="A252" s="1">
        <v>231.76</v>
      </c>
      <c r="B252" s="1">
        <v>1.2287</v>
      </c>
      <c r="C252" s="1">
        <f t="shared" si="13"/>
        <v>1.282752328751812</v>
      </c>
      <c r="D252" s="2">
        <f t="shared" si="14"/>
        <v>1.339618409056909</v>
      </c>
      <c r="E252" s="1">
        <f t="shared" si="15"/>
        <v>183.6682898658454</v>
      </c>
    </row>
    <row r="253" spans="1:5" ht="15.75">
      <c r="A253" s="1">
        <v>233.99</v>
      </c>
      <c r="B253" s="1">
        <v>1.4754</v>
      </c>
      <c r="C253" s="1">
        <f t="shared" si="13"/>
        <v>1.5409999055808499</v>
      </c>
      <c r="D253" s="2">
        <f t="shared" si="14"/>
        <v>1.340715023423969</v>
      </c>
      <c r="E253" s="1">
        <f t="shared" si="15"/>
        <v>185.33158143865478</v>
      </c>
    </row>
    <row r="254" spans="1:5" ht="15.75">
      <c r="A254" s="1">
        <v>235.49</v>
      </c>
      <c r="B254" s="1">
        <v>1.3418</v>
      </c>
      <c r="C254" s="1">
        <f t="shared" si="13"/>
        <v>1.401884804657157</v>
      </c>
      <c r="D254" s="2">
        <f t="shared" si="14"/>
        <v>1.3414477159182305</v>
      </c>
      <c r="E254" s="1">
        <f t="shared" si="15"/>
        <v>186.44977634271277</v>
      </c>
    </row>
    <row r="255" spans="1:5" ht="15.75">
      <c r="A255" s="1">
        <v>236.99</v>
      </c>
      <c r="B255" s="1">
        <v>1.0766</v>
      </c>
      <c r="C255" s="1">
        <f t="shared" si="13"/>
        <v>1.125150413675387</v>
      </c>
      <c r="D255" s="2">
        <f t="shared" si="14"/>
        <v>1.34217645695595</v>
      </c>
      <c r="E255" s="1">
        <f t="shared" si="15"/>
        <v>187.5673641175736</v>
      </c>
    </row>
    <row r="256" spans="1:5" ht="15.75">
      <c r="A256" s="1">
        <v>237.75</v>
      </c>
      <c r="B256" s="1">
        <v>1.0125</v>
      </c>
      <c r="C256" s="1">
        <f t="shared" si="13"/>
        <v>1.0583222751954766</v>
      </c>
      <c r="D256" s="2">
        <f t="shared" si="14"/>
        <v>1.3425441835729182</v>
      </c>
      <c r="E256" s="1">
        <f t="shared" si="15"/>
        <v>188.1334534942207</v>
      </c>
    </row>
    <row r="257" spans="1:5" ht="15.75">
      <c r="A257" s="1">
        <v>239.72</v>
      </c>
      <c r="B257" s="1">
        <v>1.4878</v>
      </c>
      <c r="C257" s="1">
        <f t="shared" si="13"/>
        <v>1.5557517431609011</v>
      </c>
      <c r="D257" s="2">
        <f t="shared" si="14"/>
        <v>1.3434926873526298</v>
      </c>
      <c r="E257" s="1">
        <f t="shared" si="15"/>
        <v>189.59978079063637</v>
      </c>
    </row>
    <row r="258" spans="1:5" ht="15.75">
      <c r="A258" s="1">
        <v>240.01</v>
      </c>
      <c r="B258" s="1">
        <v>1.1956</v>
      </c>
      <c r="C258" s="1">
        <f t="shared" si="13"/>
        <v>1.2502794280834149</v>
      </c>
      <c r="D258" s="2">
        <f t="shared" si="14"/>
        <v>1.3436317460477363</v>
      </c>
      <c r="E258" s="1">
        <f t="shared" si="15"/>
        <v>189.81561373805891</v>
      </c>
    </row>
    <row r="259" spans="1:5" ht="15.75">
      <c r="A259" s="1">
        <v>240.74</v>
      </c>
      <c r="B259" s="1">
        <v>1.12</v>
      </c>
      <c r="C259" s="1">
        <f t="shared" si="13"/>
        <v>1.1713946241178528</v>
      </c>
      <c r="D259" s="2">
        <f t="shared" si="14"/>
        <v>1.3439811462453746</v>
      </c>
      <c r="E259" s="1">
        <f t="shared" si="15"/>
        <v>190.35877611949513</v>
      </c>
    </row>
    <row r="260" spans="1:5" ht="15.75">
      <c r="A260" s="1">
        <v>241.69</v>
      </c>
      <c r="B260" s="1">
        <v>1.1826</v>
      </c>
      <c r="C260" s="1">
        <f t="shared" si="13"/>
        <v>1.2371044937991085</v>
      </c>
      <c r="D260" s="2">
        <f t="shared" si="14"/>
        <v>1.3444344674562663</v>
      </c>
      <c r="E260" s="1">
        <f t="shared" si="15"/>
        <v>191.06539293347598</v>
      </c>
    </row>
    <row r="261" spans="1:5" ht="15.75">
      <c r="A261" s="1">
        <v>243.01</v>
      </c>
      <c r="B261" s="1">
        <v>1.3909</v>
      </c>
      <c r="C261" s="1">
        <f t="shared" si="13"/>
        <v>1.4553925308863174</v>
      </c>
      <c r="D261" s="2">
        <f t="shared" si="14"/>
        <v>1.3450617671632399</v>
      </c>
      <c r="E261" s="1">
        <f t="shared" si="15"/>
        <v>192.04676050500683</v>
      </c>
    </row>
    <row r="262" spans="1:5" ht="15.75">
      <c r="A262" s="1">
        <v>243.99</v>
      </c>
      <c r="B262" s="1">
        <v>1.0872</v>
      </c>
      <c r="C262" s="1">
        <f t="shared" si="13"/>
        <v>1.1378357512835877</v>
      </c>
      <c r="D262" s="2">
        <f t="shared" si="14"/>
        <v>1.3455255570365245</v>
      </c>
      <c r="E262" s="1">
        <f t="shared" si="15"/>
        <v>192.77510044242015</v>
      </c>
    </row>
    <row r="263" spans="1:5" ht="15.75">
      <c r="A263" s="1">
        <v>245.85</v>
      </c>
      <c r="B263" s="1">
        <v>1.4322</v>
      </c>
      <c r="C263" s="1">
        <f t="shared" si="13"/>
        <v>1.4994665544851913</v>
      </c>
      <c r="D263" s="2">
        <f t="shared" si="14"/>
        <v>1.3464013022662829</v>
      </c>
      <c r="E263" s="1">
        <f t="shared" si="15"/>
        <v>194.1565607818221</v>
      </c>
    </row>
    <row r="264" spans="1:5" ht="15.75">
      <c r="A264" s="1">
        <v>248.85</v>
      </c>
      <c r="B264" s="1">
        <v>1.1946</v>
      </c>
      <c r="C264" s="1">
        <f t="shared" si="13"/>
        <v>1.2514640260342558</v>
      </c>
      <c r="D264" s="2">
        <f t="shared" si="14"/>
        <v>1.3478014273049201</v>
      </c>
      <c r="E264" s="1">
        <f t="shared" si="15"/>
        <v>196.38240795724676</v>
      </c>
    </row>
    <row r="265" spans="1:5" ht="15.75">
      <c r="A265" s="1">
        <v>251.85</v>
      </c>
      <c r="B265" s="1">
        <v>1.0779</v>
      </c>
      <c r="C265" s="1">
        <f t="shared" si="13"/>
        <v>1.129891960581616</v>
      </c>
      <c r="D265" s="2">
        <f t="shared" si="14"/>
        <v>1.3491864132538203</v>
      </c>
      <c r="E265" s="1">
        <f t="shared" si="15"/>
        <v>198.60597022449858</v>
      </c>
    </row>
    <row r="266" spans="1:5" ht="15.75">
      <c r="A266" s="1">
        <v>253.3</v>
      </c>
      <c r="B266" s="1">
        <v>1.4633</v>
      </c>
      <c r="C266" s="1">
        <f t="shared" si="13"/>
        <v>1.534329656200848</v>
      </c>
      <c r="D266" s="2">
        <f t="shared" si="14"/>
        <v>1.3498504398285154</v>
      </c>
      <c r="E266" s="1">
        <f t="shared" si="15"/>
        <v>199.68016330338827</v>
      </c>
    </row>
    <row r="267" spans="1:5" ht="15.75">
      <c r="A267" s="1">
        <v>254.75</v>
      </c>
      <c r="B267" s="1">
        <v>1.2085</v>
      </c>
      <c r="C267" s="1">
        <f t="shared" si="13"/>
        <v>1.2675315688696944</v>
      </c>
      <c r="D267" s="2">
        <f t="shared" si="14"/>
        <v>1.3505109805918691</v>
      </c>
      <c r="E267" s="1">
        <f t="shared" si="15"/>
        <v>200.75383098979577</v>
      </c>
    </row>
    <row r="268" spans="1:5" ht="15.75">
      <c r="A268" s="1">
        <v>255.83</v>
      </c>
      <c r="B268" s="1">
        <v>1.2724</v>
      </c>
      <c r="C268" s="1">
        <f t="shared" si="13"/>
        <v>1.3348431204307776</v>
      </c>
      <c r="D268" s="2">
        <f t="shared" si="14"/>
        <v>1.3510007142830822</v>
      </c>
      <c r="E268" s="1">
        <f t="shared" si="15"/>
        <v>201.5532384131835</v>
      </c>
    </row>
    <row r="269" spans="1:5" ht="15.75">
      <c r="A269" s="1">
        <v>256.25</v>
      </c>
      <c r="B269" s="1">
        <v>1.39</v>
      </c>
      <c r="C269" s="1">
        <f t="shared" si="13"/>
        <v>1.4583376475740082</v>
      </c>
      <c r="D269" s="2">
        <f t="shared" si="14"/>
        <v>1.351190647946751</v>
      </c>
      <c r="E269" s="1">
        <f t="shared" si="15"/>
        <v>201.8640753780768</v>
      </c>
    </row>
    <row r="270" spans="1:5" ht="15.75">
      <c r="A270" s="1">
        <v>257.75</v>
      </c>
      <c r="B270" s="1">
        <v>1.7162</v>
      </c>
      <c r="C270" s="1">
        <f t="shared" si="13"/>
        <v>1.8011185642084189</v>
      </c>
      <c r="D270" s="2">
        <f t="shared" si="14"/>
        <v>1.3518666206940797</v>
      </c>
      <c r="E270" s="1">
        <f t="shared" si="15"/>
        <v>202.97365229715913</v>
      </c>
    </row>
    <row r="271" spans="1:5" ht="15.75">
      <c r="A271" s="1">
        <v>258.83</v>
      </c>
      <c r="B271" s="1">
        <v>1.1937</v>
      </c>
      <c r="C271" s="1">
        <f t="shared" si="13"/>
        <v>1.2530372420393667</v>
      </c>
      <c r="D271" s="2">
        <f t="shared" si="14"/>
        <v>1.3523510435250954</v>
      </c>
      <c r="E271" s="1">
        <f t="shared" si="15"/>
        <v>203.77226150825925</v>
      </c>
    </row>
    <row r="272" spans="1:5" ht="15.75">
      <c r="A272" s="1">
        <v>259.25</v>
      </c>
      <c r="B272" s="1">
        <v>1.3548</v>
      </c>
      <c r="C272" s="1">
        <f t="shared" si="13"/>
        <v>1.4222654855341785</v>
      </c>
      <c r="D272" s="2">
        <f t="shared" si="14"/>
        <v>1.3525389169158806</v>
      </c>
      <c r="E272" s="1">
        <f t="shared" si="15"/>
        <v>204.08278861749594</v>
      </c>
    </row>
    <row r="273" spans="1:5" ht="15.75">
      <c r="A273" s="1">
        <v>260.69</v>
      </c>
      <c r="B273" s="1">
        <v>1.1738</v>
      </c>
      <c r="C273" s="1">
        <f t="shared" si="13"/>
        <v>1.232609146506098</v>
      </c>
      <c r="D273" s="2">
        <f t="shared" si="14"/>
        <v>1.3531808791388837</v>
      </c>
      <c r="E273" s="1">
        <f t="shared" si="15"/>
        <v>205.1469479048459</v>
      </c>
    </row>
    <row r="274" spans="1:5" ht="15.75">
      <c r="A274" s="1">
        <v>261.72</v>
      </c>
      <c r="B274" s="1">
        <v>1.3715</v>
      </c>
      <c r="C274" s="1">
        <f t="shared" si="13"/>
        <v>1.4405125652031165</v>
      </c>
      <c r="D274" s="2">
        <f t="shared" si="14"/>
        <v>1.353638000915138</v>
      </c>
      <c r="E274" s="1">
        <f t="shared" si="15"/>
        <v>205.90786034916533</v>
      </c>
    </row>
    <row r="275" spans="1:5" ht="15.75">
      <c r="A275" s="1">
        <v>262.85</v>
      </c>
      <c r="B275" s="1">
        <v>1.0701</v>
      </c>
      <c r="C275" s="1">
        <f t="shared" si="13"/>
        <v>1.124201792394287</v>
      </c>
      <c r="D275" s="2">
        <f t="shared" si="14"/>
        <v>1.3541375353040497</v>
      </c>
      <c r="E275" s="1">
        <f t="shared" si="15"/>
        <v>206.74233983927581</v>
      </c>
    </row>
    <row r="276" spans="1:5" ht="15.75">
      <c r="A276" s="1">
        <v>264.35</v>
      </c>
      <c r="B276" s="1">
        <v>1.2177</v>
      </c>
      <c r="C276" s="1">
        <f t="shared" si="13"/>
        <v>1.279649876651434</v>
      </c>
      <c r="D276" s="2">
        <f t="shared" si="14"/>
        <v>1.3547974657209114</v>
      </c>
      <c r="E276" s="1">
        <f t="shared" si="15"/>
        <v>207.84951640105203</v>
      </c>
    </row>
    <row r="277" spans="1:5" ht="15.75">
      <c r="A277" s="1">
        <v>265.81</v>
      </c>
      <c r="B277" s="1">
        <v>1.3597</v>
      </c>
      <c r="C277" s="1">
        <f t="shared" si="13"/>
        <v>1.429293322398811</v>
      </c>
      <c r="D277" s="2">
        <f t="shared" si="14"/>
        <v>1.3554363427378073</v>
      </c>
      <c r="E277" s="1">
        <f t="shared" si="15"/>
        <v>208.92666030959663</v>
      </c>
    </row>
    <row r="278" spans="1:5" ht="15.75">
      <c r="A278" s="1">
        <v>265.85</v>
      </c>
      <c r="B278" s="1">
        <v>1.1757</v>
      </c>
      <c r="C278" s="1">
        <f t="shared" si="13"/>
        <v>1.2358856101608875</v>
      </c>
      <c r="D278" s="2">
        <f t="shared" si="14"/>
        <v>1.3554537984035946</v>
      </c>
      <c r="E278" s="1">
        <f t="shared" si="15"/>
        <v>208.95617072156872</v>
      </c>
    </row>
    <row r="279" spans="1:5" ht="15.75">
      <c r="A279" s="1">
        <v>267.22</v>
      </c>
      <c r="B279" s="1">
        <v>1.4644</v>
      </c>
      <c r="C279" s="1">
        <f t="shared" si="13"/>
        <v>1.5397882542919261</v>
      </c>
      <c r="D279" s="2">
        <f t="shared" si="14"/>
        <v>1.356050120427144</v>
      </c>
      <c r="E279" s="1">
        <f t="shared" si="15"/>
        <v>209.96645786314463</v>
      </c>
    </row>
    <row r="280" spans="1:5" ht="15.75">
      <c r="A280" s="1">
        <v>268.49</v>
      </c>
      <c r="B280" s="1">
        <v>1.1144</v>
      </c>
      <c r="C280" s="1">
        <f t="shared" si="13"/>
        <v>1.1720689384504839</v>
      </c>
      <c r="D280" s="2">
        <f t="shared" si="14"/>
        <v>1.3566002596882298</v>
      </c>
      <c r="E280" s="1">
        <f t="shared" si="15"/>
        <v>210.90262162319863</v>
      </c>
    </row>
    <row r="281" spans="1:5" ht="15.75">
      <c r="A281" s="1">
        <v>268.81</v>
      </c>
      <c r="B281" s="1">
        <v>1.3841</v>
      </c>
      <c r="C281" s="1">
        <f t="shared" si="13"/>
        <v>1.455819151323605</v>
      </c>
      <c r="D281" s="2">
        <f t="shared" si="14"/>
        <v>1.3567384757671201</v>
      </c>
      <c r="E281" s="1">
        <f t="shared" si="15"/>
        <v>211.13848137488662</v>
      </c>
    </row>
    <row r="282" spans="1:5" ht="15.75">
      <c r="A282" s="1">
        <v>269.65</v>
      </c>
      <c r="B282" s="1">
        <v>1.2253</v>
      </c>
      <c r="C282" s="1">
        <f aca="true" t="shared" si="16" ref="C282:C312">B282*(1+($I$31+$I$32*A282)/(1282900)+($I$33+A282*$I$34-$I$35)/400)</f>
        <v>1.2890080771529073</v>
      </c>
      <c r="D282" s="2">
        <f aca="true" t="shared" si="17" ref="D282:D312">$G$21^(1-$G$23*EXP(-A282/$G$25))*0.6^($G$23*EXP(-A282/$G$25))</f>
        <v>1.3571005257602937</v>
      </c>
      <c r="E282" s="1">
        <f aca="true" t="shared" si="18" ref="E282:E312">E281+(A282-A281)/D282</f>
        <v>211.75744804983458</v>
      </c>
    </row>
    <row r="283" spans="1:5" ht="15.75">
      <c r="A283" s="1">
        <v>271.34</v>
      </c>
      <c r="B283" s="1">
        <v>1.6592</v>
      </c>
      <c r="C283" s="1">
        <f t="shared" si="16"/>
        <v>1.7460604292017918</v>
      </c>
      <c r="D283" s="2">
        <f t="shared" si="17"/>
        <v>1.3578255798587995</v>
      </c>
      <c r="E283" s="1">
        <f t="shared" si="18"/>
        <v>213.00208508206353</v>
      </c>
    </row>
    <row r="284" spans="1:5" ht="15.75">
      <c r="A284" s="1">
        <v>271.7</v>
      </c>
      <c r="B284" s="1">
        <v>1.1069</v>
      </c>
      <c r="C284" s="1">
        <f t="shared" si="16"/>
        <v>1.1649312483807048</v>
      </c>
      <c r="D284" s="2">
        <f t="shared" si="17"/>
        <v>1.3579794518381527</v>
      </c>
      <c r="E284" s="1">
        <f t="shared" si="18"/>
        <v>213.26718482235248</v>
      </c>
    </row>
    <row r="285" spans="1:5" ht="15.75">
      <c r="A285" s="1">
        <v>271.83</v>
      </c>
      <c r="B285" s="1">
        <v>1.4904</v>
      </c>
      <c r="C285" s="1">
        <f t="shared" si="16"/>
        <v>1.5685778548061384</v>
      </c>
      <c r="D285" s="2">
        <f t="shared" si="17"/>
        <v>1.3580349670002319</v>
      </c>
      <c r="E285" s="1">
        <f t="shared" si="18"/>
        <v>213.36291137075435</v>
      </c>
    </row>
    <row r="286" spans="1:5" ht="15.75">
      <c r="A286" s="1">
        <v>272.91</v>
      </c>
      <c r="B286" s="1">
        <v>1.0892</v>
      </c>
      <c r="C286" s="1">
        <f t="shared" si="16"/>
        <v>1.1465816413925192</v>
      </c>
      <c r="D286" s="2">
        <f t="shared" si="17"/>
        <v>1.3584951516633934</v>
      </c>
      <c r="E286" s="1">
        <f t="shared" si="18"/>
        <v>214.1579086872171</v>
      </c>
    </row>
    <row r="287" spans="1:5" ht="15.75">
      <c r="A287" s="1">
        <v>274.41</v>
      </c>
      <c r="B287" s="1">
        <v>1.5128</v>
      </c>
      <c r="C287" s="1">
        <f t="shared" si="16"/>
        <v>1.5929771507913326</v>
      </c>
      <c r="D287" s="2">
        <f t="shared" si="17"/>
        <v>1.3591312906461428</v>
      </c>
      <c r="E287" s="1">
        <f t="shared" si="18"/>
        <v>215.26155482524905</v>
      </c>
    </row>
    <row r="288" spans="1:5" ht="15.75">
      <c r="A288" s="1">
        <v>274.41</v>
      </c>
      <c r="B288" s="1">
        <v>1.5128</v>
      </c>
      <c r="C288" s="1">
        <f t="shared" si="16"/>
        <v>1.5929771507913326</v>
      </c>
      <c r="D288" s="2">
        <f t="shared" si="17"/>
        <v>1.3591312906461428</v>
      </c>
      <c r="E288" s="1">
        <f t="shared" si="18"/>
        <v>215.26155482524905</v>
      </c>
    </row>
    <row r="289" spans="1:5" ht="15.75">
      <c r="A289" s="1">
        <v>275.91</v>
      </c>
      <c r="B289" s="1">
        <v>1.0776</v>
      </c>
      <c r="C289" s="1">
        <f t="shared" si="16"/>
        <v>1.1350532944655178</v>
      </c>
      <c r="D289" s="2">
        <f t="shared" si="17"/>
        <v>1.3597639495708143</v>
      </c>
      <c r="E289" s="1">
        <f t="shared" si="18"/>
        <v>216.36468746858282</v>
      </c>
    </row>
    <row r="290" spans="1:5" ht="15.75">
      <c r="A290" s="1">
        <v>275.91</v>
      </c>
      <c r="B290" s="1">
        <v>1.0776</v>
      </c>
      <c r="C290" s="1">
        <f t="shared" si="16"/>
        <v>1.1350532944655178</v>
      </c>
      <c r="D290" s="2">
        <f t="shared" si="17"/>
        <v>1.3597639495708143</v>
      </c>
      <c r="E290" s="1">
        <f t="shared" si="18"/>
        <v>216.36468746858282</v>
      </c>
    </row>
    <row r="291" spans="1:5" ht="15.75">
      <c r="A291" s="1">
        <v>277.06</v>
      </c>
      <c r="B291" s="1">
        <v>1.404</v>
      </c>
      <c r="C291" s="1">
        <f t="shared" si="16"/>
        <v>1.4791966327896537</v>
      </c>
      <c r="D291" s="2">
        <f t="shared" si="17"/>
        <v>1.3602466421110395</v>
      </c>
      <c r="E291" s="1">
        <f t="shared" si="18"/>
        <v>217.21012238045677</v>
      </c>
    </row>
    <row r="292" spans="1:5" ht="15.75">
      <c r="A292" s="1">
        <v>277.06</v>
      </c>
      <c r="B292" s="1">
        <v>1.404</v>
      </c>
      <c r="C292" s="1">
        <f t="shared" si="16"/>
        <v>1.4791966327896537</v>
      </c>
      <c r="D292" s="2">
        <f t="shared" si="17"/>
        <v>1.3602466421110395</v>
      </c>
      <c r="E292" s="1">
        <f t="shared" si="18"/>
        <v>217.21012238045677</v>
      </c>
    </row>
    <row r="293" spans="1:5" ht="15.75">
      <c r="A293" s="1">
        <v>278.37</v>
      </c>
      <c r="B293" s="1">
        <v>1.6114</v>
      </c>
      <c r="C293" s="1">
        <f t="shared" si="16"/>
        <v>1.6981505694466295</v>
      </c>
      <c r="D293" s="2">
        <f t="shared" si="17"/>
        <v>1.3607940219776637</v>
      </c>
      <c r="E293" s="1">
        <f t="shared" si="18"/>
        <v>218.17279562772467</v>
      </c>
    </row>
    <row r="294" spans="1:5" ht="15.75">
      <c r="A294" s="1">
        <v>278.37</v>
      </c>
      <c r="B294" s="1">
        <v>1.6114</v>
      </c>
      <c r="C294" s="1">
        <f t="shared" si="16"/>
        <v>1.6981505694466295</v>
      </c>
      <c r="D294" s="2">
        <f t="shared" si="17"/>
        <v>1.3607940219776637</v>
      </c>
      <c r="E294" s="1">
        <f t="shared" si="18"/>
        <v>218.17279562772467</v>
      </c>
    </row>
    <row r="295" spans="1:5" ht="15.75">
      <c r="A295" s="1">
        <v>279.78</v>
      </c>
      <c r="B295" s="1">
        <v>1.1744</v>
      </c>
      <c r="C295" s="1">
        <f t="shared" si="16"/>
        <v>1.23797417137545</v>
      </c>
      <c r="D295" s="2">
        <f t="shared" si="17"/>
        <v>1.361380259748309</v>
      </c>
      <c r="E295" s="1">
        <f t="shared" si="18"/>
        <v>219.20850919114937</v>
      </c>
    </row>
    <row r="296" spans="1:5" ht="15.75">
      <c r="A296" s="1">
        <v>279.78</v>
      </c>
      <c r="B296" s="1">
        <v>1.1744</v>
      </c>
      <c r="C296" s="1">
        <f t="shared" si="16"/>
        <v>1.23797417137545</v>
      </c>
      <c r="D296" s="2">
        <f t="shared" si="17"/>
        <v>1.361380259748309</v>
      </c>
      <c r="E296" s="1">
        <f t="shared" si="18"/>
        <v>219.20850919114937</v>
      </c>
    </row>
    <row r="297" spans="1:5" ht="15.75">
      <c r="A297" s="1">
        <v>280.59</v>
      </c>
      <c r="B297" s="1">
        <v>1.0891</v>
      </c>
      <c r="C297" s="1">
        <f t="shared" si="16"/>
        <v>1.148242914008374</v>
      </c>
      <c r="D297" s="2">
        <f t="shared" si="17"/>
        <v>1.3617156677178701</v>
      </c>
      <c r="E297" s="1">
        <f t="shared" si="18"/>
        <v>219.80334702639107</v>
      </c>
    </row>
    <row r="298" spans="1:5" ht="15.75">
      <c r="A298" s="1">
        <v>280.59</v>
      </c>
      <c r="B298" s="1">
        <v>1.0891</v>
      </c>
      <c r="C298" s="1">
        <f t="shared" si="16"/>
        <v>1.148242914008374</v>
      </c>
      <c r="D298" s="2">
        <f t="shared" si="17"/>
        <v>1.3617156677178701</v>
      </c>
      <c r="E298" s="1">
        <f t="shared" si="18"/>
        <v>219.80334702639107</v>
      </c>
    </row>
    <row r="299" spans="1:5" ht="15.75">
      <c r="A299" s="1">
        <v>285.03</v>
      </c>
      <c r="B299" s="1">
        <v>1.3387</v>
      </c>
      <c r="C299" s="1">
        <f t="shared" si="16"/>
        <v>1.4126526291748969</v>
      </c>
      <c r="D299" s="2">
        <f t="shared" si="17"/>
        <v>1.3635366116208454</v>
      </c>
      <c r="E299" s="1">
        <f t="shared" si="18"/>
        <v>223.05958522502817</v>
      </c>
    </row>
    <row r="300" spans="1:5" ht="15.75">
      <c r="A300" s="1">
        <v>288.03</v>
      </c>
      <c r="B300" s="1">
        <v>1.346</v>
      </c>
      <c r="C300" s="1">
        <f t="shared" si="16"/>
        <v>1.4212087238261581</v>
      </c>
      <c r="D300" s="2">
        <f t="shared" si="17"/>
        <v>1.3647502914871852</v>
      </c>
      <c r="E300" s="1">
        <f t="shared" si="18"/>
        <v>225.25778955494326</v>
      </c>
    </row>
    <row r="301" spans="1:5" ht="15.75">
      <c r="A301" s="1">
        <v>291.03</v>
      </c>
      <c r="B301" s="1">
        <v>1.087</v>
      </c>
      <c r="C301" s="1">
        <f t="shared" si="16"/>
        <v>1.148425635898948</v>
      </c>
      <c r="D301" s="2">
        <f t="shared" si="17"/>
        <v>1.3659506696349848</v>
      </c>
      <c r="E301" s="1">
        <f t="shared" si="18"/>
        <v>227.4540621339535</v>
      </c>
    </row>
    <row r="302" spans="1:5" ht="15.75">
      <c r="A302" s="1">
        <v>291.74</v>
      </c>
      <c r="B302" s="1">
        <v>1.6455</v>
      </c>
      <c r="C302" s="1">
        <f t="shared" si="16"/>
        <v>1.73873284018506</v>
      </c>
      <c r="D302" s="2">
        <f t="shared" si="17"/>
        <v>1.3662328271428896</v>
      </c>
      <c r="E302" s="1">
        <f t="shared" si="18"/>
        <v>227.9737392972411</v>
      </c>
    </row>
    <row r="303" spans="1:5" ht="15.75">
      <c r="A303" s="1">
        <v>291.74</v>
      </c>
      <c r="B303" s="1">
        <v>1.6455</v>
      </c>
      <c r="C303" s="1">
        <f t="shared" si="16"/>
        <v>1.73873284018506</v>
      </c>
      <c r="D303" s="2">
        <f t="shared" si="17"/>
        <v>1.3662328271428896</v>
      </c>
      <c r="E303" s="1">
        <f t="shared" si="18"/>
        <v>227.9737392972411</v>
      </c>
    </row>
    <row r="304" spans="1:5" ht="15.75">
      <c r="A304" s="1">
        <v>293.24</v>
      </c>
      <c r="B304" s="1">
        <v>1.13</v>
      </c>
      <c r="C304" s="1">
        <f t="shared" si="16"/>
        <v>1.1943829675827329</v>
      </c>
      <c r="D304" s="2">
        <f t="shared" si="17"/>
        <v>1.366826517321835</v>
      </c>
      <c r="E304" s="1">
        <f t="shared" si="18"/>
        <v>229.07117191285872</v>
      </c>
    </row>
    <row r="305" spans="1:5" ht="15.75">
      <c r="A305" s="1">
        <v>293.24</v>
      </c>
      <c r="B305" s="1">
        <v>1.13</v>
      </c>
      <c r="C305" s="1">
        <f t="shared" si="16"/>
        <v>1.1943829675827329</v>
      </c>
      <c r="D305" s="2">
        <f t="shared" si="17"/>
        <v>1.366826517321835</v>
      </c>
      <c r="E305" s="1">
        <f t="shared" si="18"/>
        <v>229.07117191285872</v>
      </c>
    </row>
    <row r="306" spans="1:5" ht="15.75">
      <c r="A306" s="1">
        <v>294.43</v>
      </c>
      <c r="B306" s="1">
        <v>1.1834</v>
      </c>
      <c r="C306" s="1">
        <f t="shared" si="16"/>
        <v>1.251122912220214</v>
      </c>
      <c r="D306" s="2">
        <f t="shared" si="17"/>
        <v>1.3672951862394842</v>
      </c>
      <c r="E306" s="1">
        <f t="shared" si="18"/>
        <v>229.94150336138293</v>
      </c>
    </row>
    <row r="307" spans="1:5" ht="15.75">
      <c r="A307" s="1">
        <v>296.24</v>
      </c>
      <c r="B307" s="1">
        <v>1.2738</v>
      </c>
      <c r="C307" s="1">
        <f t="shared" si="16"/>
        <v>1.3471832086828235</v>
      </c>
      <c r="D307" s="2">
        <f t="shared" si="17"/>
        <v>1.368004111114389</v>
      </c>
      <c r="E307" s="1">
        <f t="shared" si="18"/>
        <v>231.26459880042043</v>
      </c>
    </row>
    <row r="308" spans="1:5" ht="15.75">
      <c r="A308" s="1">
        <v>296.24</v>
      </c>
      <c r="B308" s="1">
        <v>1.2738</v>
      </c>
      <c r="C308" s="1">
        <f t="shared" si="16"/>
        <v>1.3471832086828235</v>
      </c>
      <c r="D308" s="2">
        <f t="shared" si="17"/>
        <v>1.368004111114389</v>
      </c>
      <c r="E308" s="1">
        <f t="shared" si="18"/>
        <v>231.26459880042043</v>
      </c>
    </row>
    <row r="309" spans="1:5" ht="15.75">
      <c r="A309" s="1">
        <v>296.24</v>
      </c>
      <c r="B309" s="1">
        <v>1.2738</v>
      </c>
      <c r="C309" s="1">
        <f t="shared" si="16"/>
        <v>1.3471832086828235</v>
      </c>
      <c r="D309" s="2">
        <f t="shared" si="17"/>
        <v>1.368004111114389</v>
      </c>
      <c r="E309" s="1">
        <f t="shared" si="18"/>
        <v>231.26459880042043</v>
      </c>
    </row>
    <row r="310" spans="1:5" ht="15.75">
      <c r="A310" s="1">
        <v>297.43</v>
      </c>
      <c r="B310" s="1">
        <v>1.2902</v>
      </c>
      <c r="C310" s="1">
        <f t="shared" si="16"/>
        <v>1.3648522713909792</v>
      </c>
      <c r="D310" s="2">
        <f t="shared" si="17"/>
        <v>1.3684676317838729</v>
      </c>
      <c r="E310" s="1">
        <f t="shared" si="18"/>
        <v>232.1341845855433</v>
      </c>
    </row>
    <row r="311" spans="1:5" ht="15.75">
      <c r="A311" s="1">
        <v>297.59</v>
      </c>
      <c r="B311" s="1">
        <v>0.9804</v>
      </c>
      <c r="C311" s="1">
        <f t="shared" si="16"/>
        <v>1.037160061121392</v>
      </c>
      <c r="D311" s="2">
        <f t="shared" si="17"/>
        <v>1.3685297990640366</v>
      </c>
      <c r="E311" s="1">
        <f t="shared" si="18"/>
        <v>232.25109837149768</v>
      </c>
    </row>
    <row r="312" spans="1:5" ht="15.75">
      <c r="A312" s="1">
        <v>299.09</v>
      </c>
      <c r="B312" s="1">
        <v>1.069</v>
      </c>
      <c r="C312" s="1">
        <f t="shared" si="16"/>
        <v>1.1312282001479814</v>
      </c>
      <c r="D312" s="2">
        <f t="shared" si="17"/>
        <v>1.3691108382274284</v>
      </c>
      <c r="E312" s="1">
        <f t="shared" si="18"/>
        <v>233.34669995328198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54"/>
  <sheetViews>
    <sheetView workbookViewId="0" topLeftCell="A1">
      <selection activeCell="A1" sqref="A1"/>
    </sheetView>
  </sheetViews>
  <sheetFormatPr defaultColWidth="11.00390625" defaultRowHeight="15.75"/>
  <cols>
    <col min="1" max="1" width="11.00390625" style="1" customWidth="1"/>
    <col min="2" max="4" width="11.00390625" style="2" customWidth="1"/>
    <col min="5" max="5" width="11.00390625" style="3" customWidth="1"/>
    <col min="6" max="6" width="10.00390625" style="3" bestFit="1" customWidth="1"/>
    <col min="7" max="16384" width="11.00390625" style="3" customWidth="1"/>
  </cols>
  <sheetData>
    <row r="1" spans="1:9" ht="15.75">
      <c r="A1" s="1" t="s">
        <v>0</v>
      </c>
      <c r="B1" s="2" t="s">
        <v>1</v>
      </c>
      <c r="C1" s="2" t="s">
        <v>2</v>
      </c>
      <c r="G1" s="1" t="s">
        <v>3</v>
      </c>
      <c r="H1" s="4"/>
      <c r="I1" s="3" t="s">
        <v>4</v>
      </c>
    </row>
    <row r="2" spans="5:7" ht="15.75">
      <c r="E2" s="4" t="s">
        <v>5</v>
      </c>
      <c r="F2" s="5" t="s">
        <v>6</v>
      </c>
      <c r="G2" s="1"/>
    </row>
    <row r="3" spans="1:7" ht="15.75">
      <c r="A3" s="1">
        <v>0</v>
      </c>
      <c r="C3" s="1">
        <v>0</v>
      </c>
      <c r="F3" s="5">
        <f>1000*1/SLOPE(C3:C11,B3:B11)</f>
        <v>90.22131445168681</v>
      </c>
      <c r="G3" s="1">
        <f>INTERCEPT(B4:B11,A4:A11)</f>
        <v>13.09903157894737</v>
      </c>
    </row>
    <row r="4" spans="1:9" ht="15.75">
      <c r="A4" s="7">
        <v>23</v>
      </c>
      <c r="B4" s="2">
        <v>14.564</v>
      </c>
      <c r="C4" s="1">
        <f>LN($G$21+$G$23*A4)/$G$23-LN($G$21)/$G$23</f>
        <v>19.593178202587666</v>
      </c>
      <c r="E4" s="6"/>
      <c r="F4" s="6" t="s">
        <v>7</v>
      </c>
      <c r="I4" s="7">
        <f>SLOPE(E4:E11,A4:A11)*1000</f>
        <v>-695.8669088299891</v>
      </c>
    </row>
    <row r="5" spans="1:9" ht="15.75">
      <c r="A5" s="7">
        <v>51.5</v>
      </c>
      <c r="B5" s="2">
        <v>16.954</v>
      </c>
      <c r="C5" s="1">
        <f>LN($G$21+$G$23*A5)/$G$23-LN($G$21)/$G$23</f>
        <v>43.36308090599158</v>
      </c>
      <c r="E5" s="6">
        <f>1000*1/SLOPE(C4:C5,B4:B5)</f>
        <v>100.54731943256041</v>
      </c>
      <c r="F5" s="8">
        <f>CORREL(C3:C11,B3:B11)</f>
        <v>0.9942107160703912</v>
      </c>
      <c r="I5" s="7"/>
    </row>
    <row r="6" spans="1:5" ht="15.75">
      <c r="A6" s="7">
        <v>80</v>
      </c>
      <c r="B6" s="2">
        <v>19.3</v>
      </c>
      <c r="C6" s="1">
        <f>LN($G$21+$G$23*A6)/$G$23-LN($G$21)/$G$23</f>
        <v>66.59394684561124</v>
      </c>
      <c r="E6" s="6">
        <f>1000*1/SLOPE(C5:C6,B5:B6)</f>
        <v>100.9863345644317</v>
      </c>
    </row>
    <row r="7" spans="1:6" ht="15.75">
      <c r="A7" s="7">
        <v>108.5</v>
      </c>
      <c r="B7" s="2">
        <v>20.683</v>
      </c>
      <c r="C7" s="1">
        <f>LN($G$21+$G$23*A7)/$G$23-LN($G$21)/$G$23</f>
        <v>89.30968266186397</v>
      </c>
      <c r="E7" s="6">
        <f>1000*1/SLOPE(C6:C7,B6:B7)</f>
        <v>60.882905629250985</v>
      </c>
      <c r="F7" s="9"/>
    </row>
    <row r="8" spans="1:6" ht="15.75">
      <c r="A8" s="3"/>
      <c r="B8" s="3"/>
      <c r="C8" s="1"/>
      <c r="E8" s="6"/>
      <c r="F8" s="5" t="s">
        <v>8</v>
      </c>
    </row>
    <row r="9" spans="1:6" ht="15.75">
      <c r="A9" s="3"/>
      <c r="B9" s="3"/>
      <c r="C9" s="1"/>
      <c r="E9" s="6"/>
      <c r="F9" s="5">
        <f>1000*SLOPE(B3:B11,A3:A11)</f>
        <v>72.64210526315789</v>
      </c>
    </row>
    <row r="10" spans="1:6" ht="15.75">
      <c r="A10" s="3"/>
      <c r="B10" s="3"/>
      <c r="C10" s="1"/>
      <c r="E10" s="6"/>
      <c r="F10" s="6" t="s">
        <v>9</v>
      </c>
    </row>
    <row r="11" spans="1:6" ht="15.75">
      <c r="A11" s="3"/>
      <c r="B11" s="3"/>
      <c r="C11" s="1"/>
      <c r="E11" s="6"/>
      <c r="F11" s="8">
        <f>CORREL(B3:B11,A3:A11)</f>
        <v>0.9931706836158508</v>
      </c>
    </row>
    <row r="12" spans="1:6" ht="15.75">
      <c r="A12" s="3"/>
      <c r="B12" s="3"/>
      <c r="C12" s="1"/>
      <c r="E12" s="6"/>
      <c r="F12" s="8"/>
    </row>
    <row r="13" spans="1:6" ht="15.75">
      <c r="A13" s="3"/>
      <c r="B13" s="3"/>
      <c r="C13" s="1"/>
      <c r="E13" s="6"/>
      <c r="F13" s="8"/>
    </row>
    <row r="14" spans="1:6" ht="15.75">
      <c r="A14" s="3"/>
      <c r="B14" s="3"/>
      <c r="C14" s="1"/>
      <c r="E14" s="6"/>
      <c r="F14" s="8"/>
    </row>
    <row r="15" spans="1:6" ht="15.75">
      <c r="A15" s="3"/>
      <c r="B15" s="3"/>
      <c r="C15" s="1"/>
      <c r="E15" s="6"/>
      <c r="F15" s="8"/>
    </row>
    <row r="16" spans="1:6" ht="15.75">
      <c r="A16" s="3"/>
      <c r="B16" s="3"/>
      <c r="C16" s="1"/>
      <c r="E16" s="6"/>
      <c r="F16" s="8"/>
    </row>
    <row r="17" spans="1:9" ht="15.75">
      <c r="A17" s="10"/>
      <c r="B17" s="11"/>
      <c r="C17" s="11"/>
      <c r="D17" s="11"/>
      <c r="E17" s="10"/>
      <c r="F17" s="12"/>
      <c r="G17" s="12"/>
      <c r="H17" s="12"/>
      <c r="I17" s="12"/>
    </row>
    <row r="18" spans="1:7" ht="15.75">
      <c r="A18" s="13"/>
      <c r="C18" s="13" t="s">
        <v>10</v>
      </c>
      <c r="D18" s="14" t="s">
        <v>11</v>
      </c>
      <c r="E18" s="1" t="s">
        <v>12</v>
      </c>
      <c r="G18" s="3" t="s">
        <v>13</v>
      </c>
    </row>
    <row r="19" spans="1:5" ht="15.75">
      <c r="A19" s="15">
        <v>0</v>
      </c>
      <c r="B19" s="1"/>
      <c r="C19" s="13"/>
      <c r="D19" s="2">
        <f>G$21+G$23*A19</f>
        <v>1.1626882727105545</v>
      </c>
      <c r="E19" s="1">
        <v>0</v>
      </c>
    </row>
    <row r="20" spans="1:7" ht="15.75">
      <c r="A20" s="1">
        <v>0.75</v>
      </c>
      <c r="B20" s="1">
        <v>1.1405</v>
      </c>
      <c r="C20" s="1">
        <f>B20*(1+($I$31+$I$32*A20)/(1282900)+($I$33+A20*$I$34-$I$35)/400)</f>
        <v>1.1370001834817896</v>
      </c>
      <c r="D20" s="2">
        <f>G$21+G$23*A20</f>
        <v>1.1634203683249988</v>
      </c>
      <c r="E20" s="1">
        <f>E19+(A20-A19)/D20</f>
        <v>0.6446509107278146</v>
      </c>
      <c r="G20" s="3" t="s">
        <v>14</v>
      </c>
    </row>
    <row r="21" spans="1:7" ht="15.75">
      <c r="A21" s="1">
        <v>2.25</v>
      </c>
      <c r="B21" s="1">
        <v>0.9167</v>
      </c>
      <c r="C21" s="1">
        <f>B21*(1+($I$31+$I$32*A21)/(1282900)+($I$33+A21*$I$34-$I$35)/400)</f>
        <v>0.9141385971206406</v>
      </c>
      <c r="D21" s="2">
        <f>G$21+G$23*A21</f>
        <v>1.1648845595538877</v>
      </c>
      <c r="E21" s="1">
        <f>E20+(A21-A20)/D21</f>
        <v>1.9323321557899438</v>
      </c>
      <c r="G21" s="1">
        <f>INTERCEPT(C19:C1003,A19:A1003)</f>
        <v>1.1626882727105545</v>
      </c>
    </row>
    <row r="22" spans="1:7" ht="15.75">
      <c r="A22" s="1">
        <v>3.5</v>
      </c>
      <c r="B22" s="1">
        <v>1.125</v>
      </c>
      <c r="C22" s="1">
        <f>B22*(1+($I$31+$I$32*A22)/(1282900)+($I$33+A22*$I$34-$I$35)/400)</f>
        <v>1.1221139298791336</v>
      </c>
      <c r="D22" s="2">
        <f>G$21+G$23*A22</f>
        <v>1.166104718911295</v>
      </c>
      <c r="E22" s="1">
        <f>E21+(A22-A21)/D22</f>
        <v>3.004277050384858</v>
      </c>
      <c r="G22" s="3" t="s">
        <v>21</v>
      </c>
    </row>
    <row r="23" spans="1:7" ht="15.75">
      <c r="A23" s="1">
        <v>4.75</v>
      </c>
      <c r="B23" s="1">
        <v>1.0178</v>
      </c>
      <c r="C23" s="1">
        <f>B23*(1+($I$31+$I$32*A23)/(1282900)+($I$33+A23*$I$34-$I$35)/400)</f>
        <v>1.0154217726475514</v>
      </c>
      <c r="D23" s="2">
        <f>G$21+G$23*A23</f>
        <v>1.1673248782687022</v>
      </c>
      <c r="E23" s="1">
        <f>E22+(A23-A22)/D23</f>
        <v>4.075101482614826</v>
      </c>
      <c r="G23" s="17">
        <f>SLOPE(C19:C1003,A19:A1003)</f>
        <v>0.0009761274859258499</v>
      </c>
    </row>
    <row r="24" spans="1:5" ht="15.75">
      <c r="A24" s="1">
        <v>6.18</v>
      </c>
      <c r="B24" s="1">
        <v>0.9553</v>
      </c>
      <c r="C24" s="1">
        <f aca="true" t="shared" si="0" ref="C24:C87">B24*(1+($I$31+$I$32*A24)/(1282900)+($I$33+A24*$I$34-$I$35)/400)</f>
        <v>0.9533178161927154</v>
      </c>
      <c r="D24" s="2">
        <f aca="true" t="shared" si="1" ref="D24:D87">G$21+G$23*A24</f>
        <v>1.1687207405735762</v>
      </c>
      <c r="E24" s="1">
        <f aca="true" t="shared" si="2" ref="E24:E87">E23+(A24-A23)/D24</f>
        <v>5.298661525964613</v>
      </c>
    </row>
    <row r="25" spans="1:5" ht="15.75">
      <c r="A25" s="1">
        <v>7.68</v>
      </c>
      <c r="B25" s="1">
        <v>1.0856</v>
      </c>
      <c r="C25" s="1">
        <f t="shared" si="0"/>
        <v>1.0836454631518213</v>
      </c>
      <c r="D25" s="2">
        <f t="shared" si="1"/>
        <v>1.170184931802465</v>
      </c>
      <c r="E25" s="1">
        <f t="shared" si="2"/>
        <v>6.580510197259255</v>
      </c>
    </row>
    <row r="26" spans="1:5" ht="15.75">
      <c r="A26" s="1">
        <v>9.18</v>
      </c>
      <c r="B26" s="1">
        <v>1.0458</v>
      </c>
      <c r="C26" s="1">
        <f t="shared" si="0"/>
        <v>1.0442042050747322</v>
      </c>
      <c r="D26" s="2">
        <f t="shared" si="1"/>
        <v>1.171649123031354</v>
      </c>
      <c r="E26" s="1">
        <f t="shared" si="2"/>
        <v>7.860756962706507</v>
      </c>
    </row>
    <row r="27" spans="1:5" ht="15.75">
      <c r="A27" s="1">
        <v>10.68</v>
      </c>
      <c r="B27" s="1">
        <v>1.2081</v>
      </c>
      <c r="C27" s="1">
        <f t="shared" si="0"/>
        <v>1.206588188706789</v>
      </c>
      <c r="D27" s="2">
        <f t="shared" si="1"/>
        <v>1.1731133142602426</v>
      </c>
      <c r="E27" s="1">
        <f t="shared" si="2"/>
        <v>9.139405821061583</v>
      </c>
    </row>
    <row r="28" spans="1:5" ht="15.75">
      <c r="A28" s="1">
        <v>12.18</v>
      </c>
      <c r="B28" s="1">
        <v>1.1137</v>
      </c>
      <c r="C28" s="1">
        <f t="shared" si="0"/>
        <v>1.1126120450453432</v>
      </c>
      <c r="D28" s="2">
        <f t="shared" si="1"/>
        <v>1.1745775054891314</v>
      </c>
      <c r="E28" s="1">
        <f t="shared" si="2"/>
        <v>10.416460756125534</v>
      </c>
    </row>
    <row r="29" spans="1:7" ht="15.75">
      <c r="A29" s="1">
        <v>14.25</v>
      </c>
      <c r="B29" s="1">
        <v>1.0055</v>
      </c>
      <c r="C29" s="1">
        <f t="shared" si="0"/>
        <v>1.0048986546226197</v>
      </c>
      <c r="D29" s="2">
        <f t="shared" si="1"/>
        <v>1.1765980893849979</v>
      </c>
      <c r="E29" s="1">
        <f t="shared" si="2"/>
        <v>12.175770089257275</v>
      </c>
      <c r="G29" s="16" t="s">
        <v>15</v>
      </c>
    </row>
    <row r="30" spans="1:5" ht="15.75">
      <c r="A30" s="1">
        <v>15.75</v>
      </c>
      <c r="B30" s="1">
        <v>1.1703</v>
      </c>
      <c r="C30" s="1">
        <f t="shared" si="0"/>
        <v>1.1699213569629388</v>
      </c>
      <c r="D30" s="2">
        <f t="shared" si="1"/>
        <v>1.1780622806138867</v>
      </c>
      <c r="E30" s="1">
        <f t="shared" si="2"/>
        <v>13.449047423303105</v>
      </c>
    </row>
    <row r="31" spans="1:9" ht="15.75">
      <c r="A31" s="1">
        <v>17.25</v>
      </c>
      <c r="B31" s="1">
        <v>0.9984</v>
      </c>
      <c r="C31" s="1">
        <f t="shared" si="0"/>
        <v>0.9983510473836793</v>
      </c>
      <c r="D31" s="2">
        <f t="shared" si="1"/>
        <v>1.1795264718427754</v>
      </c>
      <c r="E31" s="1">
        <f t="shared" si="2"/>
        <v>14.720744189596573</v>
      </c>
      <c r="G31" s="3" t="s">
        <v>16</v>
      </c>
      <c r="I31" s="1">
        <v>1984</v>
      </c>
    </row>
    <row r="32" spans="1:9" ht="15.75">
      <c r="A32" s="1">
        <v>18.75</v>
      </c>
      <c r="B32" s="1">
        <v>1.2966</v>
      </c>
      <c r="C32" s="1">
        <f t="shared" si="0"/>
        <v>1.2968923592292183</v>
      </c>
      <c r="D32" s="2">
        <f t="shared" si="1"/>
        <v>1.1809906630716642</v>
      </c>
      <c r="E32" s="1">
        <f t="shared" si="2"/>
        <v>15.990864307310812</v>
      </c>
      <c r="G32" s="3" t="s">
        <v>17</v>
      </c>
      <c r="I32" s="1">
        <v>1.8</v>
      </c>
    </row>
    <row r="33" spans="1:9" ht="15.75">
      <c r="A33" s="1">
        <v>20.25</v>
      </c>
      <c r="B33" s="1">
        <v>1.0552</v>
      </c>
      <c r="C33" s="1">
        <f t="shared" si="0"/>
        <v>1.0557275936022676</v>
      </c>
      <c r="D33" s="2">
        <f t="shared" si="1"/>
        <v>1.182454854300553</v>
      </c>
      <c r="E33" s="1">
        <f t="shared" si="2"/>
        <v>17.259411681060048</v>
      </c>
      <c r="G33" s="3" t="s">
        <v>18</v>
      </c>
      <c r="I33" s="1">
        <f>G3</f>
        <v>13.09903157894737</v>
      </c>
    </row>
    <row r="34" spans="1:9" ht="15.75">
      <c r="A34" s="1">
        <v>21.75</v>
      </c>
      <c r="B34" s="1">
        <v>1.1754</v>
      </c>
      <c r="C34" s="1">
        <f t="shared" si="0"/>
        <v>1.1763103548677365</v>
      </c>
      <c r="D34" s="2">
        <f t="shared" si="1"/>
        <v>1.1839190455294417</v>
      </c>
      <c r="E34" s="1">
        <f t="shared" si="2"/>
        <v>18.52639020097161</v>
      </c>
      <c r="G34" s="3" t="s">
        <v>19</v>
      </c>
      <c r="I34" s="1">
        <f>F9/1000</f>
        <v>0.07264210526315788</v>
      </c>
    </row>
    <row r="35" spans="1:9" ht="15.75">
      <c r="A35" s="1">
        <v>23.75</v>
      </c>
      <c r="B35" s="1">
        <v>1.1934</v>
      </c>
      <c r="C35" s="1">
        <f t="shared" si="0"/>
        <v>1.1947611002759948</v>
      </c>
      <c r="D35" s="2">
        <f t="shared" si="1"/>
        <v>1.1858713005012935</v>
      </c>
      <c r="E35" s="1">
        <f t="shared" si="2"/>
        <v>20.212913855903267</v>
      </c>
      <c r="G35" s="3" t="s">
        <v>20</v>
      </c>
      <c r="I35" s="1">
        <v>15</v>
      </c>
    </row>
    <row r="36" spans="1:5" ht="15.75">
      <c r="A36" s="1">
        <v>25.25</v>
      </c>
      <c r="B36" s="1">
        <v>1.0876</v>
      </c>
      <c r="C36" s="1">
        <f t="shared" si="0"/>
        <v>1.089138992727883</v>
      </c>
      <c r="D36" s="2">
        <f t="shared" si="1"/>
        <v>1.1873354917301822</v>
      </c>
      <c r="E36" s="1">
        <f t="shared" si="2"/>
        <v>21.476246764291446</v>
      </c>
    </row>
    <row r="37" spans="1:5" ht="15.75">
      <c r="A37" s="1">
        <v>26.75</v>
      </c>
      <c r="B37" s="1">
        <v>1.3349</v>
      </c>
      <c r="C37" s="1">
        <f t="shared" si="0"/>
        <v>1.3371553777721177</v>
      </c>
      <c r="D37" s="2">
        <f t="shared" si="1"/>
        <v>1.188799682959071</v>
      </c>
      <c r="E37" s="1">
        <f t="shared" si="2"/>
        <v>22.73802368222123</v>
      </c>
    </row>
    <row r="38" spans="1:5" ht="15.75">
      <c r="A38" s="1">
        <v>28.25</v>
      </c>
      <c r="B38" s="1">
        <v>1.2215</v>
      </c>
      <c r="C38" s="1">
        <f t="shared" si="0"/>
        <v>1.2238991000370039</v>
      </c>
      <c r="D38" s="2">
        <f t="shared" si="1"/>
        <v>1.1902638741879599</v>
      </c>
      <c r="E38" s="1">
        <f t="shared" si="2"/>
        <v>23.99824843786489</v>
      </c>
    </row>
    <row r="39" spans="1:5" ht="15.75">
      <c r="A39" s="1">
        <v>29.75</v>
      </c>
      <c r="B39" s="1">
        <v>1.2571</v>
      </c>
      <c r="C39" s="1">
        <f t="shared" si="0"/>
        <v>1.2599141102603943</v>
      </c>
      <c r="D39" s="2">
        <f t="shared" si="1"/>
        <v>1.1917280654168485</v>
      </c>
      <c r="E39" s="1">
        <f t="shared" si="2"/>
        <v>25.2569248452845</v>
      </c>
    </row>
    <row r="40" spans="1:5" ht="15.75">
      <c r="A40" s="1">
        <v>31.25</v>
      </c>
      <c r="B40" s="1">
        <v>1.8869</v>
      </c>
      <c r="C40" s="1">
        <f t="shared" si="0"/>
        <v>1.8916419412460388</v>
      </c>
      <c r="D40" s="2">
        <f t="shared" si="1"/>
        <v>1.1931922566457374</v>
      </c>
      <c r="E40" s="1">
        <f t="shared" si="2"/>
        <v>26.51405670450118</v>
      </c>
    </row>
    <row r="41" spans="1:5" ht="15.75">
      <c r="A41" s="1">
        <v>33.25</v>
      </c>
      <c r="B41" s="1">
        <v>1.1612</v>
      </c>
      <c r="C41" s="1">
        <f t="shared" si="0"/>
        <v>1.164543213571217</v>
      </c>
      <c r="D41" s="2">
        <f t="shared" si="1"/>
        <v>1.195144511617589</v>
      </c>
      <c r="E41" s="1">
        <f t="shared" si="2"/>
        <v>28.187494502657543</v>
      </c>
    </row>
    <row r="42" spans="1:5" ht="15.75">
      <c r="A42" s="1">
        <v>34.75</v>
      </c>
      <c r="B42" s="1">
        <v>1.2314</v>
      </c>
      <c r="C42" s="1">
        <f t="shared" si="0"/>
        <v>1.2352833612458272</v>
      </c>
      <c r="D42" s="2">
        <f t="shared" si="1"/>
        <v>1.1966087028464778</v>
      </c>
      <c r="E42" s="1">
        <f t="shared" si="2"/>
        <v>29.441037115570033</v>
      </c>
    </row>
    <row r="43" spans="1:5" ht="15.75">
      <c r="A43" s="1">
        <v>36.25</v>
      </c>
      <c r="B43" s="1">
        <v>1.0517</v>
      </c>
      <c r="C43" s="1">
        <f t="shared" si="0"/>
        <v>1.0553053614668382</v>
      </c>
      <c r="D43" s="2">
        <f t="shared" si="1"/>
        <v>1.1980728940753667</v>
      </c>
      <c r="E43" s="1">
        <f t="shared" si="2"/>
        <v>30.693047746490493</v>
      </c>
    </row>
    <row r="44" spans="1:5" ht="15.75">
      <c r="A44" s="1">
        <v>37.75</v>
      </c>
      <c r="B44" s="1">
        <v>1.1877</v>
      </c>
      <c r="C44" s="1">
        <f t="shared" si="0"/>
        <v>1.19209762527577</v>
      </c>
      <c r="D44" s="2">
        <f t="shared" si="1"/>
        <v>1.1995370853042553</v>
      </c>
      <c r="E44" s="1">
        <f t="shared" si="2"/>
        <v>31.943530135385984</v>
      </c>
    </row>
    <row r="45" spans="1:5" ht="15.75">
      <c r="A45" s="1">
        <v>39.25</v>
      </c>
      <c r="B45" s="1">
        <v>1.0725</v>
      </c>
      <c r="C45" s="1">
        <f t="shared" si="0"/>
        <v>1.07676549583008</v>
      </c>
      <c r="D45" s="2">
        <f t="shared" si="1"/>
        <v>1.2010012765331441</v>
      </c>
      <c r="E45" s="1">
        <f t="shared" si="2"/>
        <v>33.19248800854492</v>
      </c>
    </row>
    <row r="46" spans="1:5" ht="15.75">
      <c r="A46" s="1">
        <v>40.75</v>
      </c>
      <c r="B46" s="1">
        <v>1.2375</v>
      </c>
      <c r="C46" s="1">
        <f t="shared" si="0"/>
        <v>1.242761435178375</v>
      </c>
      <c r="D46" s="2">
        <f t="shared" si="1"/>
        <v>1.202465467762033</v>
      </c>
      <c r="E46" s="1">
        <f t="shared" si="2"/>
        <v>34.439925078643675</v>
      </c>
    </row>
    <row r="47" spans="1:5" ht="15.75">
      <c r="A47" s="1">
        <v>42.75</v>
      </c>
      <c r="B47" s="1">
        <v>1.2098</v>
      </c>
      <c r="C47" s="1">
        <f t="shared" si="0"/>
        <v>1.2153864710294073</v>
      </c>
      <c r="D47" s="2">
        <f t="shared" si="1"/>
        <v>1.2044177227338846</v>
      </c>
      <c r="E47" s="1">
        <f t="shared" si="2"/>
        <v>36.100478524719044</v>
      </c>
    </row>
    <row r="48" spans="1:5" ht="15.75">
      <c r="A48" s="1">
        <v>44.25</v>
      </c>
      <c r="B48" s="1">
        <v>1.0709</v>
      </c>
      <c r="C48" s="1">
        <f t="shared" si="0"/>
        <v>1.0761390505125596</v>
      </c>
      <c r="D48" s="2">
        <f t="shared" si="1"/>
        <v>1.2058819139627734</v>
      </c>
      <c r="E48" s="1">
        <f t="shared" si="2"/>
        <v>37.344381416562484</v>
      </c>
    </row>
    <row r="49" spans="1:5" ht="15.75">
      <c r="A49" s="1">
        <v>45.75</v>
      </c>
      <c r="B49" s="1">
        <v>1.3069</v>
      </c>
      <c r="C49" s="1">
        <f t="shared" si="0"/>
        <v>1.3136523686754882</v>
      </c>
      <c r="D49" s="2">
        <f t="shared" si="1"/>
        <v>1.207346105191662</v>
      </c>
      <c r="E49" s="1">
        <f t="shared" si="2"/>
        <v>38.58677578347178</v>
      </c>
    </row>
    <row r="50" spans="1:5" ht="15.75">
      <c r="A50" s="1">
        <v>47.25</v>
      </c>
      <c r="B50" s="1">
        <v>1.203</v>
      </c>
      <c r="C50" s="1">
        <f t="shared" si="0"/>
        <v>1.2095457864133519</v>
      </c>
      <c r="D50" s="2">
        <f t="shared" si="1"/>
        <v>1.208810296420551</v>
      </c>
      <c r="E50" s="1">
        <f t="shared" si="2"/>
        <v>39.82766527989789</v>
      </c>
    </row>
    <row r="51" spans="1:5" ht="15.75">
      <c r="A51" s="1">
        <v>48.75</v>
      </c>
      <c r="B51" s="1">
        <v>1.2472</v>
      </c>
      <c r="C51" s="1">
        <f t="shared" si="0"/>
        <v>1.2543286602834027</v>
      </c>
      <c r="D51" s="2">
        <f t="shared" si="1"/>
        <v>1.2102744876494398</v>
      </c>
      <c r="E51" s="1">
        <f t="shared" si="2"/>
        <v>41.067053547028316</v>
      </c>
    </row>
    <row r="52" spans="1:5" ht="15.75">
      <c r="A52" s="1">
        <v>50.25</v>
      </c>
      <c r="B52" s="1">
        <v>1.383</v>
      </c>
      <c r="C52" s="1">
        <f t="shared" si="0"/>
        <v>1.3912845074059343</v>
      </c>
      <c r="D52" s="2">
        <f t="shared" si="1"/>
        <v>1.2117386788783284</v>
      </c>
      <c r="E52" s="1">
        <f t="shared" si="2"/>
        <v>42.30494421285117</v>
      </c>
    </row>
    <row r="53" spans="1:5" ht="15.75">
      <c r="A53" s="1">
        <v>52.25</v>
      </c>
      <c r="B53" s="1">
        <v>1.1176</v>
      </c>
      <c r="C53" s="1">
        <f t="shared" si="0"/>
        <v>1.124703756886057</v>
      </c>
      <c r="D53" s="2">
        <f t="shared" si="1"/>
        <v>1.2136909338501802</v>
      </c>
      <c r="E53" s="1">
        <f t="shared" si="2"/>
        <v>43.952810192747236</v>
      </c>
    </row>
    <row r="54" spans="1:5" ht="15.75">
      <c r="A54" s="1">
        <v>53.75</v>
      </c>
      <c r="B54" s="1">
        <v>1.329</v>
      </c>
      <c r="C54" s="1">
        <f t="shared" si="0"/>
        <v>1.3378122974988447</v>
      </c>
      <c r="D54" s="2">
        <f t="shared" si="1"/>
        <v>1.2151551250790689</v>
      </c>
      <c r="E54" s="1">
        <f t="shared" si="2"/>
        <v>45.187220490693676</v>
      </c>
    </row>
    <row r="55" spans="1:5" ht="15.75">
      <c r="A55" s="1">
        <v>55.25</v>
      </c>
      <c r="B55" s="1">
        <v>1.0976</v>
      </c>
      <c r="C55" s="1">
        <f t="shared" si="0"/>
        <v>1.1051792415166148</v>
      </c>
      <c r="D55" s="2">
        <f t="shared" si="1"/>
        <v>1.2166193163079577</v>
      </c>
      <c r="E55" s="1">
        <f t="shared" si="2"/>
        <v>46.42014518611279</v>
      </c>
    </row>
    <row r="56" spans="1:5" ht="15.75">
      <c r="A56" s="1">
        <v>56.75</v>
      </c>
      <c r="B56" s="1">
        <v>1.3126</v>
      </c>
      <c r="C56" s="1">
        <f t="shared" si="0"/>
        <v>1.3220242030383047</v>
      </c>
      <c r="D56" s="2">
        <f t="shared" si="1"/>
        <v>1.2180835075368466</v>
      </c>
      <c r="E56" s="1">
        <f t="shared" si="2"/>
        <v>47.65158785052685</v>
      </c>
    </row>
    <row r="57" spans="1:5" ht="15.75">
      <c r="A57" s="1">
        <v>58.25</v>
      </c>
      <c r="B57" s="1">
        <v>1.1129</v>
      </c>
      <c r="C57" s="1">
        <f t="shared" si="0"/>
        <v>1.1211959023126912</v>
      </c>
      <c r="D57" s="2">
        <f t="shared" si="1"/>
        <v>1.2195476987657352</v>
      </c>
      <c r="E57" s="1">
        <f t="shared" si="2"/>
        <v>48.88155204259421</v>
      </c>
    </row>
    <row r="58" spans="1:5" ht="15.75">
      <c r="A58" s="1">
        <v>59.75</v>
      </c>
      <c r="B58" s="1">
        <v>1.3134</v>
      </c>
      <c r="C58" s="1">
        <f t="shared" si="0"/>
        <v>1.323551036315723</v>
      </c>
      <c r="D58" s="2">
        <f t="shared" si="1"/>
        <v>1.221011889994624</v>
      </c>
      <c r="E58" s="1">
        <f t="shared" si="2"/>
        <v>50.11004130817098</v>
      </c>
    </row>
    <row r="59" spans="1:5" ht="15.75">
      <c r="A59" s="1">
        <v>61.75</v>
      </c>
      <c r="B59" s="1">
        <v>1.1793</v>
      </c>
      <c r="C59" s="1">
        <f t="shared" si="0"/>
        <v>1.1888462445896153</v>
      </c>
      <c r="D59" s="2">
        <f t="shared" si="1"/>
        <v>1.2229641449664759</v>
      </c>
      <c r="E59" s="1">
        <f t="shared" si="2"/>
        <v>51.7454122290861</v>
      </c>
    </row>
    <row r="60" spans="1:5" ht="15.75">
      <c r="A60" s="1">
        <v>63.25</v>
      </c>
      <c r="B60" s="1">
        <v>1.0189</v>
      </c>
      <c r="C60" s="1">
        <f t="shared" si="0"/>
        <v>1.0274275330716278</v>
      </c>
      <c r="D60" s="2">
        <f t="shared" si="1"/>
        <v>1.2244283361953645</v>
      </c>
      <c r="E60" s="1">
        <f t="shared" si="2"/>
        <v>52.97047371750355</v>
      </c>
    </row>
    <row r="61" spans="1:5" ht="15.75">
      <c r="A61" s="1">
        <v>64.75</v>
      </c>
      <c r="B61" s="1">
        <v>1.2956</v>
      </c>
      <c r="C61" s="1">
        <f t="shared" si="0"/>
        <v>1.3067989912535376</v>
      </c>
      <c r="D61" s="2">
        <f t="shared" si="1"/>
        <v>1.2258925274242534</v>
      </c>
      <c r="E61" s="1">
        <f t="shared" si="2"/>
        <v>54.19407200727507</v>
      </c>
    </row>
    <row r="62" spans="1:5" ht="15.75">
      <c r="A62" s="1">
        <v>66.25</v>
      </c>
      <c r="B62" s="1">
        <v>1.2772</v>
      </c>
      <c r="C62" s="1">
        <f t="shared" si="0"/>
        <v>1.2885905515078522</v>
      </c>
      <c r="D62" s="2">
        <f t="shared" si="1"/>
        <v>1.227356718653142</v>
      </c>
      <c r="E62" s="1">
        <f t="shared" si="2"/>
        <v>55.41621058948452</v>
      </c>
    </row>
    <row r="63" spans="1:5" ht="15.75">
      <c r="A63" s="1">
        <v>67.75</v>
      </c>
      <c r="B63" s="1">
        <v>1.421</v>
      </c>
      <c r="C63" s="1">
        <f t="shared" si="0"/>
        <v>1.43406309643049</v>
      </c>
      <c r="D63" s="2">
        <f t="shared" si="1"/>
        <v>1.2288209098820309</v>
      </c>
      <c r="E63" s="1">
        <f t="shared" si="2"/>
        <v>56.63689294273647</v>
      </c>
    </row>
    <row r="64" spans="1:5" ht="15.75">
      <c r="A64" s="1">
        <v>69.25</v>
      </c>
      <c r="B64" s="1">
        <v>1.2725</v>
      </c>
      <c r="C64" s="1">
        <f t="shared" si="0"/>
        <v>1.2845472694507523</v>
      </c>
      <c r="D64" s="2">
        <f t="shared" si="1"/>
        <v>1.2302851011109197</v>
      </c>
      <c r="E64" s="1">
        <f t="shared" si="2"/>
        <v>57.85612253321557</v>
      </c>
    </row>
    <row r="65" spans="1:5" ht="15.75">
      <c r="A65" s="1">
        <v>71.25</v>
      </c>
      <c r="B65" s="1">
        <v>1.2475</v>
      </c>
      <c r="C65" s="1">
        <f t="shared" si="0"/>
        <v>1.259767190186921</v>
      </c>
      <c r="D65" s="2">
        <f t="shared" si="1"/>
        <v>1.2322373560827713</v>
      </c>
      <c r="E65" s="1">
        <f t="shared" si="2"/>
        <v>59.47918645846282</v>
      </c>
    </row>
    <row r="66" spans="1:5" ht="15.75">
      <c r="A66" s="1">
        <v>72.75</v>
      </c>
      <c r="B66" s="1">
        <v>1.2723</v>
      </c>
      <c r="C66" s="1">
        <f t="shared" si="0"/>
        <v>1.2851603212334533</v>
      </c>
      <c r="D66" s="2">
        <f t="shared" si="1"/>
        <v>1.2337015473116602</v>
      </c>
      <c r="E66" s="1">
        <f t="shared" si="2"/>
        <v>60.69503967942102</v>
      </c>
    </row>
    <row r="67" spans="1:5" ht="15.75">
      <c r="A67" s="1">
        <v>74.25</v>
      </c>
      <c r="B67" s="1">
        <v>1.1993</v>
      </c>
      <c r="C67" s="1">
        <f t="shared" si="0"/>
        <v>1.2117516650777902</v>
      </c>
      <c r="D67" s="2">
        <f t="shared" si="1"/>
        <v>1.2351657385405488</v>
      </c>
      <c r="E67" s="1">
        <f t="shared" si="2"/>
        <v>61.90945160261149</v>
      </c>
    </row>
    <row r="68" spans="1:5" ht="15.75">
      <c r="A68" s="1">
        <v>75.75</v>
      </c>
      <c r="B68" s="1">
        <v>1.2796</v>
      </c>
      <c r="C68" s="1">
        <f t="shared" si="0"/>
        <v>1.2932366415271292</v>
      </c>
      <c r="D68" s="2">
        <f t="shared" si="1"/>
        <v>1.2366299297694376</v>
      </c>
      <c r="E68" s="1">
        <f t="shared" si="2"/>
        <v>63.1224256410772</v>
      </c>
    </row>
    <row r="69" spans="1:5" ht="15.75">
      <c r="A69" s="1">
        <v>77.25</v>
      </c>
      <c r="B69" s="1">
        <v>1.0787</v>
      </c>
      <c r="C69" s="1">
        <f t="shared" si="0"/>
        <v>1.090491775603246</v>
      </c>
      <c r="D69" s="2">
        <f t="shared" si="1"/>
        <v>1.2380941209983265</v>
      </c>
      <c r="E69" s="1">
        <f t="shared" si="2"/>
        <v>64.33396519575216</v>
      </c>
    </row>
    <row r="70" spans="1:5" ht="15.75">
      <c r="A70" s="1">
        <v>78.78</v>
      </c>
      <c r="B70" s="1">
        <v>1.3365</v>
      </c>
      <c r="C70" s="1">
        <f t="shared" si="0"/>
        <v>1.3514841319871627</v>
      </c>
      <c r="D70" s="2">
        <f t="shared" si="1"/>
        <v>1.239587596051793</v>
      </c>
      <c r="E70" s="1">
        <f t="shared" si="2"/>
        <v>65.56824666555163</v>
      </c>
    </row>
    <row r="71" spans="1:5" ht="15.75">
      <c r="A71" s="1">
        <v>80.75</v>
      </c>
      <c r="B71" s="1">
        <v>1.2701</v>
      </c>
      <c r="C71" s="1">
        <f t="shared" si="0"/>
        <v>1.284797594867585</v>
      </c>
      <c r="D71" s="2">
        <f t="shared" si="1"/>
        <v>1.241510567199067</v>
      </c>
      <c r="E71" s="1">
        <f t="shared" si="2"/>
        <v>67.15502333266004</v>
      </c>
    </row>
    <row r="72" spans="1:5" ht="15.75">
      <c r="A72" s="1">
        <v>82.25</v>
      </c>
      <c r="B72" s="1">
        <v>1.0997</v>
      </c>
      <c r="C72" s="1">
        <f t="shared" si="0"/>
        <v>1.1127276077783932</v>
      </c>
      <c r="D72" s="2">
        <f t="shared" si="1"/>
        <v>1.2429747584279558</v>
      </c>
      <c r="E72" s="1">
        <f t="shared" si="2"/>
        <v>68.36180568268709</v>
      </c>
    </row>
    <row r="73" spans="1:5" ht="15.75">
      <c r="A73" s="1">
        <v>83.75</v>
      </c>
      <c r="B73" s="1">
        <v>1.4009</v>
      </c>
      <c r="C73" s="1">
        <f t="shared" si="0"/>
        <v>1.4178803413540502</v>
      </c>
      <c r="D73" s="2">
        <f t="shared" si="1"/>
        <v>1.2444389496568444</v>
      </c>
      <c r="E73" s="1">
        <f t="shared" si="2"/>
        <v>69.56716814776713</v>
      </c>
    </row>
    <row r="74" spans="1:5" ht="15.75">
      <c r="A74" s="1">
        <v>85.25</v>
      </c>
      <c r="B74" s="1">
        <v>1.1957</v>
      </c>
      <c r="C74" s="1">
        <f t="shared" si="0"/>
        <v>1.210521341998298</v>
      </c>
      <c r="D74" s="2">
        <f t="shared" si="1"/>
        <v>1.2459031408857333</v>
      </c>
      <c r="E74" s="1">
        <f t="shared" si="2"/>
        <v>70.77111406521111</v>
      </c>
    </row>
    <row r="75" spans="1:5" ht="15.75">
      <c r="A75" s="1">
        <v>86.75</v>
      </c>
      <c r="B75" s="1">
        <v>1.3381</v>
      </c>
      <c r="C75" s="1">
        <f t="shared" si="0"/>
        <v>1.3550537914556693</v>
      </c>
      <c r="D75" s="2">
        <f t="shared" si="1"/>
        <v>1.247367332114622</v>
      </c>
      <c r="E75" s="1">
        <f t="shared" si="2"/>
        <v>71.97364676057768</v>
      </c>
    </row>
    <row r="76" spans="1:5" ht="15.75">
      <c r="A76" s="1">
        <v>88.25</v>
      </c>
      <c r="B76" s="1">
        <v>1.2976</v>
      </c>
      <c r="C76" s="1">
        <f t="shared" si="0"/>
        <v>1.3143968619267328</v>
      </c>
      <c r="D76" s="2">
        <f t="shared" si="1"/>
        <v>1.2488315233435108</v>
      </c>
      <c r="E76" s="1">
        <f t="shared" si="2"/>
        <v>73.17476954772837</v>
      </c>
    </row>
    <row r="77" spans="1:5" ht="15.75">
      <c r="A77" s="1">
        <v>90.25</v>
      </c>
      <c r="B77" s="1">
        <v>1.2821</v>
      </c>
      <c r="C77" s="1">
        <f t="shared" si="0"/>
        <v>1.2991654912072073</v>
      </c>
      <c r="D77" s="2">
        <f t="shared" si="1"/>
        <v>1.2507837783153626</v>
      </c>
      <c r="E77" s="1">
        <f t="shared" si="2"/>
        <v>74.77376694014238</v>
      </c>
    </row>
    <row r="78" spans="1:5" ht="15.75">
      <c r="A78" s="1">
        <v>91.8</v>
      </c>
      <c r="B78" s="1">
        <v>1.2923</v>
      </c>
      <c r="C78" s="1">
        <f t="shared" si="0"/>
        <v>1.3098678366852663</v>
      </c>
      <c r="D78" s="2">
        <f t="shared" si="1"/>
        <v>1.2522967759185475</v>
      </c>
      <c r="E78" s="1">
        <f t="shared" si="2"/>
        <v>76.01149271713568</v>
      </c>
    </row>
    <row r="79" spans="1:5" ht="15.75">
      <c r="A79" s="1">
        <v>93.25</v>
      </c>
      <c r="B79" s="1">
        <v>1.0588</v>
      </c>
      <c r="C79" s="1">
        <f t="shared" si="0"/>
        <v>1.0734745469604055</v>
      </c>
      <c r="D79" s="2">
        <f t="shared" si="1"/>
        <v>1.25371216077314</v>
      </c>
      <c r="E79" s="1">
        <f t="shared" si="2"/>
        <v>77.1680580320209</v>
      </c>
    </row>
    <row r="80" spans="1:5" ht="15.75">
      <c r="A80" s="1">
        <v>94.75</v>
      </c>
      <c r="B80" s="1">
        <v>1.2954</v>
      </c>
      <c r="C80" s="1">
        <f t="shared" si="0"/>
        <v>1.3137093323691047</v>
      </c>
      <c r="D80" s="2">
        <f t="shared" si="1"/>
        <v>1.2551763520020287</v>
      </c>
      <c r="E80" s="1">
        <f t="shared" si="2"/>
        <v>78.36310922750229</v>
      </c>
    </row>
    <row r="81" spans="1:5" ht="15.75">
      <c r="A81" s="1">
        <v>96.25</v>
      </c>
      <c r="B81" s="1">
        <v>1.0762</v>
      </c>
      <c r="C81" s="1">
        <f t="shared" si="0"/>
        <v>1.0917065647493687</v>
      </c>
      <c r="D81" s="2">
        <f t="shared" si="1"/>
        <v>1.2566405432309176</v>
      </c>
      <c r="E81" s="1">
        <f t="shared" si="2"/>
        <v>79.55676799339201</v>
      </c>
    </row>
    <row r="82" spans="1:5" ht="15.75">
      <c r="A82" s="1">
        <v>97.75</v>
      </c>
      <c r="B82" s="1">
        <v>1.3477</v>
      </c>
      <c r="C82" s="1">
        <f t="shared" si="0"/>
        <v>1.3674884675719616</v>
      </c>
      <c r="D82" s="2">
        <f t="shared" si="1"/>
        <v>1.2581047344598064</v>
      </c>
      <c r="E82" s="1">
        <f t="shared" si="2"/>
        <v>80.74903757072896</v>
      </c>
    </row>
    <row r="83" spans="1:5" ht="15.75">
      <c r="A83" s="1">
        <v>99.75</v>
      </c>
      <c r="B83" s="1">
        <v>1.248</v>
      </c>
      <c r="C83" s="1">
        <f t="shared" si="0"/>
        <v>1.2667813473316787</v>
      </c>
      <c r="D83" s="2">
        <f t="shared" si="1"/>
        <v>1.260056989431658</v>
      </c>
      <c r="E83" s="1">
        <f t="shared" si="2"/>
        <v>82.33626736809082</v>
      </c>
    </row>
    <row r="84" spans="1:5" ht="15.75">
      <c r="A84" s="1">
        <v>101.25</v>
      </c>
      <c r="B84" s="1">
        <v>1.0413</v>
      </c>
      <c r="C84" s="1">
        <f t="shared" si="0"/>
        <v>1.0572565365476678</v>
      </c>
      <c r="D84" s="2">
        <f t="shared" si="1"/>
        <v>1.2615211806605469</v>
      </c>
      <c r="E84" s="1">
        <f t="shared" si="2"/>
        <v>83.52530804611938</v>
      </c>
    </row>
    <row r="85" spans="1:5" ht="15.75">
      <c r="A85" s="1">
        <v>102.75</v>
      </c>
      <c r="B85" s="1">
        <v>1.309</v>
      </c>
      <c r="C85" s="1">
        <f t="shared" si="0"/>
        <v>1.3294180196080339</v>
      </c>
      <c r="D85" s="2">
        <f t="shared" si="1"/>
        <v>1.2629853718894357</v>
      </c>
      <c r="E85" s="1">
        <f t="shared" si="2"/>
        <v>84.71297025772202</v>
      </c>
    </row>
    <row r="86" spans="1:5" ht="15.75">
      <c r="A86" s="1">
        <v>102.75</v>
      </c>
      <c r="B86" s="1">
        <v>1.3701</v>
      </c>
      <c r="C86" s="1">
        <f t="shared" si="0"/>
        <v>1.3914710684988292</v>
      </c>
      <c r="D86" s="2">
        <f t="shared" si="1"/>
        <v>1.2629853718894357</v>
      </c>
      <c r="E86" s="1">
        <f t="shared" si="2"/>
        <v>84.71297025772202</v>
      </c>
    </row>
    <row r="87" spans="1:5" ht="15.75">
      <c r="A87" s="1">
        <v>104.25</v>
      </c>
      <c r="B87" s="1">
        <v>1.3059</v>
      </c>
      <c r="C87" s="1">
        <f t="shared" si="0"/>
        <v>1.3266281511210183</v>
      </c>
      <c r="D87" s="2">
        <f t="shared" si="1"/>
        <v>1.2644495631183243</v>
      </c>
      <c r="E87" s="1">
        <f t="shared" si="2"/>
        <v>85.89925719533682</v>
      </c>
    </row>
    <row r="88" spans="1:5" ht="15.75">
      <c r="A88" s="1">
        <v>105.75</v>
      </c>
      <c r="B88" s="1">
        <v>1.3282</v>
      </c>
      <c r="C88" s="1">
        <f aca="true" t="shared" si="3" ref="C88:C151">B88*(1+($I$31+$I$32*A88)/(1282900)+($I$33+A88*$I$34-$I$35)/400)</f>
        <v>1.3496467197021442</v>
      </c>
      <c r="D88" s="2">
        <f aca="true" t="shared" si="4" ref="D88:D151">G$21+G$23*A88</f>
        <v>1.2659137543472132</v>
      </c>
      <c r="E88" s="1">
        <f aca="true" t="shared" si="5" ref="E88:E151">E87+(A88-A87)/D88</f>
        <v>87.08417204032442</v>
      </c>
    </row>
    <row r="89" spans="1:5" ht="15.75">
      <c r="A89" s="1">
        <v>107.25</v>
      </c>
      <c r="B89" s="1">
        <v>1.3354</v>
      </c>
      <c r="C89" s="1">
        <f t="shared" si="3"/>
        <v>1.3573295635835867</v>
      </c>
      <c r="D89" s="2">
        <f t="shared" si="4"/>
        <v>1.2673779455761018</v>
      </c>
      <c r="E89" s="1">
        <f t="shared" si="5"/>
        <v>88.2677179630193</v>
      </c>
    </row>
    <row r="90" spans="1:5" ht="15.75">
      <c r="A90" s="1">
        <v>109.25</v>
      </c>
      <c r="B90" s="1">
        <v>1.2453</v>
      </c>
      <c r="C90" s="1">
        <f t="shared" si="3"/>
        <v>1.2662057672570652</v>
      </c>
      <c r="D90" s="2">
        <f t="shared" si="4"/>
        <v>1.2693302005479536</v>
      </c>
      <c r="E90" s="1">
        <f t="shared" si="5"/>
        <v>89.84335210387297</v>
      </c>
    </row>
    <row r="91" spans="1:5" ht="15.75">
      <c r="A91" s="1">
        <v>110.75</v>
      </c>
      <c r="B91" s="1">
        <v>1.3932</v>
      </c>
      <c r="C91" s="1">
        <f t="shared" si="3"/>
        <v>1.4169711241829623</v>
      </c>
      <c r="D91" s="2">
        <f t="shared" si="4"/>
        <v>1.2707943917768425</v>
      </c>
      <c r="E91" s="1">
        <f t="shared" si="5"/>
        <v>91.02371614207327</v>
      </c>
    </row>
    <row r="92" spans="1:5" ht="15.75">
      <c r="A92" s="1">
        <v>112.25</v>
      </c>
      <c r="B92" s="1">
        <v>1.0445</v>
      </c>
      <c r="C92" s="1">
        <f t="shared" si="3"/>
        <v>1.0626082465457478</v>
      </c>
      <c r="D92" s="2">
        <f t="shared" si="4"/>
        <v>1.2722585830057311</v>
      </c>
      <c r="E92" s="1">
        <f t="shared" si="5"/>
        <v>92.20272174678</v>
      </c>
    </row>
    <row r="93" spans="1:5" ht="15.75">
      <c r="A93" s="1">
        <v>113.75</v>
      </c>
      <c r="B93" s="1">
        <v>1.3458</v>
      </c>
      <c r="C93" s="1">
        <f t="shared" si="3"/>
        <v>1.3695012514676008</v>
      </c>
      <c r="D93" s="2">
        <f t="shared" si="4"/>
        <v>1.27372277423462</v>
      </c>
      <c r="E93" s="1">
        <f t="shared" si="5"/>
        <v>93.3803720411318</v>
      </c>
    </row>
    <row r="94" spans="1:5" ht="15.75">
      <c r="A94" s="1">
        <v>115.25</v>
      </c>
      <c r="B94" s="1">
        <v>1.1114</v>
      </c>
      <c r="C94" s="1">
        <f t="shared" si="3"/>
        <v>1.1312782622245374</v>
      </c>
      <c r="D94" s="2">
        <f t="shared" si="4"/>
        <v>1.2751869654635088</v>
      </c>
      <c r="E94" s="1">
        <f t="shared" si="5"/>
        <v>94.5566701375092</v>
      </c>
    </row>
    <row r="95" spans="1:5" ht="15.75">
      <c r="A95" s="1">
        <v>116.75</v>
      </c>
      <c r="B95" s="1">
        <v>1.3047</v>
      </c>
      <c r="C95" s="1">
        <f t="shared" si="3"/>
        <v>1.3283937410606128</v>
      </c>
      <c r="D95" s="2">
        <f t="shared" si="4"/>
        <v>1.2766511566923975</v>
      </c>
      <c r="E95" s="1">
        <f t="shared" si="5"/>
        <v>95.73161913758395</v>
      </c>
    </row>
    <row r="96" spans="1:5" ht="15.75">
      <c r="A96" s="1">
        <v>118.75</v>
      </c>
      <c r="B96" s="1">
        <v>1.237</v>
      </c>
      <c r="C96" s="1">
        <f t="shared" si="3"/>
        <v>1.2599170514916407</v>
      </c>
      <c r="D96" s="2">
        <f t="shared" si="4"/>
        <v>1.2786034116642493</v>
      </c>
      <c r="E96" s="1">
        <f t="shared" si="5"/>
        <v>97.29582581946411</v>
      </c>
    </row>
    <row r="97" spans="1:5" ht="15.75">
      <c r="A97" s="1">
        <v>120.25</v>
      </c>
      <c r="B97" s="1">
        <v>1.0567</v>
      </c>
      <c r="C97" s="1">
        <f t="shared" si="3"/>
        <v>1.0765668342812726</v>
      </c>
      <c r="D97" s="2">
        <f t="shared" si="4"/>
        <v>1.280067602893138</v>
      </c>
      <c r="E97" s="1">
        <f t="shared" si="5"/>
        <v>98.46763893043558</v>
      </c>
    </row>
    <row r="98" spans="1:5" ht="15.75">
      <c r="A98" s="1">
        <v>121.75</v>
      </c>
      <c r="B98" s="1">
        <v>1.5606</v>
      </c>
      <c r="C98" s="1">
        <f t="shared" si="3"/>
        <v>1.5903689754025474</v>
      </c>
      <c r="D98" s="2">
        <f t="shared" si="4"/>
        <v>1.2815317941220268</v>
      </c>
      <c r="E98" s="1">
        <f t="shared" si="5"/>
        <v>99.63811320729708</v>
      </c>
    </row>
    <row r="99" spans="1:5" ht="15.75">
      <c r="A99" s="1">
        <v>123.25</v>
      </c>
      <c r="B99" s="1">
        <v>1.2572</v>
      </c>
      <c r="C99" s="1">
        <f t="shared" si="3"/>
        <v>1.281526634402582</v>
      </c>
      <c r="D99" s="2">
        <f t="shared" si="4"/>
        <v>1.2829959853509156</v>
      </c>
      <c r="E99" s="1">
        <f t="shared" si="5"/>
        <v>100.80725170587915</v>
      </c>
    </row>
    <row r="100" spans="1:5" ht="15.75">
      <c r="A100" s="1">
        <v>124.75</v>
      </c>
      <c r="B100" s="1">
        <v>1.4593</v>
      </c>
      <c r="C100" s="1">
        <f t="shared" si="3"/>
        <v>1.4879378356604642</v>
      </c>
      <c r="D100" s="2">
        <f t="shared" si="4"/>
        <v>1.2844601765798043</v>
      </c>
      <c r="E100" s="1">
        <f t="shared" si="5"/>
        <v>101.97505747156208</v>
      </c>
    </row>
    <row r="101" spans="1:5" ht="15.75">
      <c r="A101" s="1">
        <v>126.31</v>
      </c>
      <c r="B101" s="1">
        <v>1.3879</v>
      </c>
      <c r="C101" s="1">
        <f t="shared" si="3"/>
        <v>1.4155328917453154</v>
      </c>
      <c r="D101" s="2">
        <f t="shared" si="4"/>
        <v>1.2859829354578487</v>
      </c>
      <c r="E101" s="1">
        <f t="shared" si="5"/>
        <v>103.18813733210051</v>
      </c>
    </row>
    <row r="102" spans="1:5" ht="15.75">
      <c r="A102" s="1">
        <v>128.25</v>
      </c>
      <c r="B102" s="1">
        <v>1.279</v>
      </c>
      <c r="C102" s="1">
        <f t="shared" si="3"/>
        <v>1.3049187994823075</v>
      </c>
      <c r="D102" s="2">
        <f t="shared" si="4"/>
        <v>1.2878766227805447</v>
      </c>
      <c r="E102" s="1">
        <f t="shared" si="5"/>
        <v>104.69449280566405</v>
      </c>
    </row>
    <row r="103" spans="1:5" ht="15.75">
      <c r="A103" s="1">
        <v>130</v>
      </c>
      <c r="B103" s="1">
        <v>1.5448</v>
      </c>
      <c r="C103" s="1">
        <f t="shared" si="3"/>
        <v>1.5765999530502226</v>
      </c>
      <c r="D103" s="2">
        <f t="shared" si="4"/>
        <v>1.289584845880915</v>
      </c>
      <c r="E103" s="1">
        <f t="shared" si="5"/>
        <v>106.05151867766442</v>
      </c>
    </row>
    <row r="104" spans="1:5" ht="15.75">
      <c r="A104" s="1">
        <v>131.25</v>
      </c>
      <c r="B104" s="1">
        <v>1.1066</v>
      </c>
      <c r="C104" s="1">
        <f t="shared" si="3"/>
        <v>1.129632682817409</v>
      </c>
      <c r="D104" s="2">
        <f t="shared" si="4"/>
        <v>1.2908050052383224</v>
      </c>
      <c r="E104" s="1">
        <f t="shared" si="5"/>
        <v>107.01990661769197</v>
      </c>
    </row>
    <row r="105" spans="1:5" ht="15.75">
      <c r="A105" s="1">
        <v>132.75</v>
      </c>
      <c r="B105" s="1">
        <v>1.4335</v>
      </c>
      <c r="C105" s="1">
        <f t="shared" si="3"/>
        <v>1.4637302666247545</v>
      </c>
      <c r="D105" s="2">
        <f t="shared" si="4"/>
        <v>1.292269196467211</v>
      </c>
      <c r="E105" s="1">
        <f t="shared" si="5"/>
        <v>108.18065548031339</v>
      </c>
    </row>
    <row r="106" spans="1:5" ht="15.75">
      <c r="A106" s="1">
        <v>134.25</v>
      </c>
      <c r="B106" s="1">
        <v>1.0974</v>
      </c>
      <c r="C106" s="1">
        <f t="shared" si="3"/>
        <v>1.1208436948004405</v>
      </c>
      <c r="D106" s="2">
        <f t="shared" si="4"/>
        <v>1.2937333876961</v>
      </c>
      <c r="E106" s="1">
        <f t="shared" si="5"/>
        <v>109.34009065781254</v>
      </c>
    </row>
    <row r="107" spans="1:5" ht="15.75">
      <c r="A107" s="1">
        <v>135.75</v>
      </c>
      <c r="B107" s="1">
        <v>1.29</v>
      </c>
      <c r="C107" s="1">
        <f t="shared" si="3"/>
        <v>1.317912318951384</v>
      </c>
      <c r="D107" s="2">
        <f t="shared" si="4"/>
        <v>1.2951975789249888</v>
      </c>
      <c r="E107" s="1">
        <f t="shared" si="5"/>
        <v>110.49821512037137</v>
      </c>
    </row>
    <row r="108" spans="1:5" ht="15.75">
      <c r="A108" s="1">
        <v>137.75</v>
      </c>
      <c r="B108" s="1">
        <v>1.2553</v>
      </c>
      <c r="C108" s="1">
        <f t="shared" si="3"/>
        <v>1.2829209599332039</v>
      </c>
      <c r="D108" s="2">
        <f t="shared" si="4"/>
        <v>1.2971498338968404</v>
      </c>
      <c r="E108" s="1">
        <f t="shared" si="5"/>
        <v>112.04005704775433</v>
      </c>
    </row>
    <row r="109" spans="1:5" ht="15.75">
      <c r="A109" s="1">
        <v>139.25</v>
      </c>
      <c r="B109" s="1">
        <v>1.0938</v>
      </c>
      <c r="C109" s="1">
        <f t="shared" si="3"/>
        <v>1.118167660782283</v>
      </c>
      <c r="D109" s="2">
        <f t="shared" si="4"/>
        <v>1.2986140251257292</v>
      </c>
      <c r="E109" s="1">
        <f t="shared" si="5"/>
        <v>113.19513466972501</v>
      </c>
    </row>
    <row r="110" spans="1:5" ht="15.75">
      <c r="A110" s="1">
        <v>140.75</v>
      </c>
      <c r="B110" s="1">
        <v>1.277</v>
      </c>
      <c r="C110" s="1">
        <f t="shared" si="3"/>
        <v>1.3057995402308784</v>
      </c>
      <c r="D110" s="2">
        <f t="shared" si="4"/>
        <v>1.3000782163546178</v>
      </c>
      <c r="E110" s="1">
        <f t="shared" si="5"/>
        <v>114.34891140494787</v>
      </c>
    </row>
    <row r="111" spans="1:5" ht="15.75">
      <c r="A111" s="1">
        <v>142.25</v>
      </c>
      <c r="B111" s="1">
        <v>1.3265</v>
      </c>
      <c r="C111" s="1">
        <f t="shared" si="3"/>
        <v>1.3567800297261439</v>
      </c>
      <c r="D111" s="2">
        <f t="shared" si="4"/>
        <v>1.3015424075835067</v>
      </c>
      <c r="E111" s="1">
        <f t="shared" si="5"/>
        <v>115.50139018033019</v>
      </c>
    </row>
    <row r="112" spans="1:5" ht="15.75">
      <c r="A112" s="1">
        <v>143.75</v>
      </c>
      <c r="B112" s="1">
        <v>1.3561</v>
      </c>
      <c r="C112" s="1">
        <f t="shared" si="3"/>
        <v>1.387427975646858</v>
      </c>
      <c r="D112" s="2">
        <f t="shared" si="4"/>
        <v>1.3030065988123956</v>
      </c>
      <c r="E112" s="1">
        <f t="shared" si="5"/>
        <v>116.65257391291232</v>
      </c>
    </row>
    <row r="113" spans="1:5" ht="15.75">
      <c r="A113" s="1">
        <v>145.25</v>
      </c>
      <c r="B113" s="1">
        <v>1.4656</v>
      </c>
      <c r="C113" s="1">
        <f t="shared" si="3"/>
        <v>1.4998599179622913</v>
      </c>
      <c r="D113" s="2">
        <f t="shared" si="4"/>
        <v>1.3044707900412842</v>
      </c>
      <c r="E113" s="1">
        <f t="shared" si="5"/>
        <v>117.802465509912</v>
      </c>
    </row>
    <row r="114" spans="1:5" ht="15.75">
      <c r="A114" s="1">
        <v>147.25</v>
      </c>
      <c r="B114" s="1">
        <v>1.2952</v>
      </c>
      <c r="C114" s="1">
        <f t="shared" si="3"/>
        <v>1.325950706263552</v>
      </c>
      <c r="D114" s="2">
        <f t="shared" si="4"/>
        <v>1.306423045013136</v>
      </c>
      <c r="E114" s="1">
        <f t="shared" si="5"/>
        <v>119.3333631832456</v>
      </c>
    </row>
    <row r="115" spans="1:5" ht="15.75">
      <c r="A115" s="1">
        <v>148.75</v>
      </c>
      <c r="B115" s="1">
        <v>1.3724</v>
      </c>
      <c r="C115" s="1">
        <f t="shared" si="3"/>
        <v>1.4053603336655796</v>
      </c>
      <c r="D115" s="2">
        <f t="shared" si="4"/>
        <v>1.3078872362420246</v>
      </c>
      <c r="E115" s="1">
        <f t="shared" si="5"/>
        <v>120.48025104821932</v>
      </c>
    </row>
    <row r="116" spans="1:5" ht="15.75">
      <c r="A116" s="1">
        <v>150.25</v>
      </c>
      <c r="B116" s="1">
        <v>1.101</v>
      </c>
      <c r="C116" s="1">
        <f t="shared" si="3"/>
        <v>1.1277444762164859</v>
      </c>
      <c r="D116" s="2">
        <f t="shared" si="4"/>
        <v>1.3093514274709135</v>
      </c>
      <c r="E116" s="1">
        <f t="shared" si="5"/>
        <v>121.62585639795903</v>
      </c>
    </row>
    <row r="117" spans="1:5" ht="15.75">
      <c r="A117" s="1">
        <v>151.75</v>
      </c>
      <c r="B117" s="1">
        <v>1.3234</v>
      </c>
      <c r="C117" s="1">
        <f t="shared" si="3"/>
        <v>1.355910101674529</v>
      </c>
      <c r="D117" s="2">
        <f t="shared" si="4"/>
        <v>1.3108156186998023</v>
      </c>
      <c r="E117" s="1">
        <f t="shared" si="5"/>
        <v>122.77018209762367</v>
      </c>
    </row>
    <row r="118" spans="1:5" ht="15.75">
      <c r="A118" s="1">
        <v>153.25</v>
      </c>
      <c r="B118" s="1">
        <v>1.1094</v>
      </c>
      <c r="C118" s="1">
        <f t="shared" si="3"/>
        <v>1.1369576096049385</v>
      </c>
      <c r="D118" s="2">
        <f t="shared" si="4"/>
        <v>1.312279809928691</v>
      </c>
      <c r="E118" s="1">
        <f t="shared" si="5"/>
        <v>123.91323100278173</v>
      </c>
    </row>
    <row r="119" spans="1:5" ht="15.75">
      <c r="A119" s="1">
        <v>154.75</v>
      </c>
      <c r="B119" s="1">
        <v>1.3576</v>
      </c>
      <c r="C119" s="1">
        <f t="shared" si="3"/>
        <v>1.3916956011931696</v>
      </c>
      <c r="D119" s="2">
        <f t="shared" si="4"/>
        <v>1.3137440011575798</v>
      </c>
      <c r="E119" s="1">
        <f t="shared" si="5"/>
        <v>125.05500595945388</v>
      </c>
    </row>
    <row r="120" spans="1:5" ht="15.75">
      <c r="A120" s="1">
        <v>156.75</v>
      </c>
      <c r="B120" s="1">
        <v>1.2948</v>
      </c>
      <c r="C120" s="1">
        <f t="shared" si="3"/>
        <v>1.327792321759789</v>
      </c>
      <c r="D120" s="2">
        <f t="shared" si="4"/>
        <v>1.3156962561294314</v>
      </c>
      <c r="E120" s="1">
        <f t="shared" si="5"/>
        <v>126.57511365200267</v>
      </c>
    </row>
    <row r="121" spans="1:5" ht="15.75">
      <c r="A121" s="1">
        <v>158.25</v>
      </c>
      <c r="B121" s="1">
        <v>1.093</v>
      </c>
      <c r="C121" s="1">
        <f t="shared" si="3"/>
        <v>1.1211503724726284</v>
      </c>
      <c r="D121" s="2">
        <f t="shared" si="4"/>
        <v>1.3171604473583203</v>
      </c>
      <c r="E121" s="1">
        <f t="shared" si="5"/>
        <v>127.71392707675163</v>
      </c>
    </row>
    <row r="122" spans="1:5" ht="15.75">
      <c r="A122" s="1">
        <v>159.75</v>
      </c>
      <c r="B122" s="1">
        <v>1.5036</v>
      </c>
      <c r="C122" s="1">
        <f t="shared" si="3"/>
        <v>1.5427381916265537</v>
      </c>
      <c r="D122" s="2">
        <f t="shared" si="4"/>
        <v>1.3186246385872091</v>
      </c>
      <c r="E122" s="1">
        <f t="shared" si="5"/>
        <v>128.85147597133857</v>
      </c>
    </row>
    <row r="123" spans="1:5" ht="15.75">
      <c r="A123" s="1">
        <v>161.3</v>
      </c>
      <c r="B123" s="1">
        <v>1.2051</v>
      </c>
      <c r="C123" s="1">
        <f t="shared" si="3"/>
        <v>1.236810181321567</v>
      </c>
      <c r="D123" s="2">
        <f t="shared" si="4"/>
        <v>1.320137636190394</v>
      </c>
      <c r="E123" s="1">
        <f t="shared" si="5"/>
        <v>130.02559597027516</v>
      </c>
    </row>
    <row r="124" spans="1:5" ht="15.75">
      <c r="A124" s="1">
        <v>162.75</v>
      </c>
      <c r="B124" s="1">
        <v>1.2697</v>
      </c>
      <c r="C124" s="1">
        <f t="shared" si="3"/>
        <v>1.303446951999878</v>
      </c>
      <c r="D124" s="2">
        <f t="shared" si="4"/>
        <v>1.3215530210449866</v>
      </c>
      <c r="E124" s="1">
        <f t="shared" si="5"/>
        <v>131.12278993594248</v>
      </c>
    </row>
    <row r="125" spans="1:5" ht="15.75">
      <c r="A125" s="1">
        <v>164.25</v>
      </c>
      <c r="B125" s="1">
        <v>1.3301</v>
      </c>
      <c r="C125" s="1">
        <f t="shared" si="3"/>
        <v>1.365817433445431</v>
      </c>
      <c r="D125" s="2">
        <f t="shared" si="4"/>
        <v>1.3230172122738755</v>
      </c>
      <c r="E125" s="1">
        <f t="shared" si="5"/>
        <v>132.25656203360245</v>
      </c>
    </row>
    <row r="126" spans="1:5" ht="15.75">
      <c r="A126" s="1">
        <v>166.35</v>
      </c>
      <c r="B126" s="1">
        <v>1.297</v>
      </c>
      <c r="C126" s="1">
        <f t="shared" si="3"/>
        <v>1.332327052521593</v>
      </c>
      <c r="D126" s="2">
        <f t="shared" si="4"/>
        <v>1.3250670799943196</v>
      </c>
      <c r="E126" s="1">
        <f t="shared" si="5"/>
        <v>133.8413874599567</v>
      </c>
    </row>
    <row r="127" spans="1:5" ht="15.75">
      <c r="A127" s="1">
        <v>167.85</v>
      </c>
      <c r="B127" s="1">
        <v>1.3283</v>
      </c>
      <c r="C127" s="1">
        <f t="shared" si="3"/>
        <v>1.3648442215898289</v>
      </c>
      <c r="D127" s="2">
        <f t="shared" si="4"/>
        <v>1.3265312712232085</v>
      </c>
      <c r="E127" s="1">
        <f t="shared" si="5"/>
        <v>134.97215612899595</v>
      </c>
    </row>
    <row r="128" spans="1:5" ht="15.75">
      <c r="A128" s="1">
        <v>169.35</v>
      </c>
      <c r="B128" s="1">
        <v>1.1444</v>
      </c>
      <c r="C128" s="1">
        <f t="shared" si="3"/>
        <v>1.1761989124676142</v>
      </c>
      <c r="D128" s="2">
        <f t="shared" si="4"/>
        <v>1.327995462452097</v>
      </c>
      <c r="E128" s="1">
        <f t="shared" si="5"/>
        <v>136.10167806066755</v>
      </c>
    </row>
    <row r="129" spans="1:5" ht="15.75">
      <c r="A129" s="1">
        <v>170.85</v>
      </c>
      <c r="B129" s="1">
        <v>1.1333</v>
      </c>
      <c r="C129" s="1">
        <f t="shared" si="3"/>
        <v>1.1651015869294588</v>
      </c>
      <c r="D129" s="2">
        <f t="shared" si="4"/>
        <v>1.329459653680986</v>
      </c>
      <c r="E129" s="1">
        <f t="shared" si="5"/>
        <v>137.2299560011427</v>
      </c>
    </row>
    <row r="130" spans="1:5" ht="15.75">
      <c r="A130" s="1">
        <v>172.35</v>
      </c>
      <c r="B130" s="1">
        <v>1.1761</v>
      </c>
      <c r="C130" s="1">
        <f t="shared" si="3"/>
        <v>1.2094254539833493</v>
      </c>
      <c r="D130" s="2">
        <f t="shared" si="4"/>
        <v>1.3309238449098748</v>
      </c>
      <c r="E130" s="1">
        <f t="shared" si="5"/>
        <v>138.3569926875292</v>
      </c>
    </row>
    <row r="131" spans="1:5" ht="15.75">
      <c r="A131" s="1">
        <v>173.85</v>
      </c>
      <c r="B131" s="1">
        <v>1.4183</v>
      </c>
      <c r="C131" s="1">
        <f t="shared" si="3"/>
        <v>1.4588776680807614</v>
      </c>
      <c r="D131" s="2">
        <f t="shared" si="4"/>
        <v>1.3323880361387634</v>
      </c>
      <c r="E131" s="1">
        <f t="shared" si="5"/>
        <v>139.48279084791122</v>
      </c>
    </row>
    <row r="132" spans="1:5" ht="15.75">
      <c r="A132" s="1">
        <v>175.95</v>
      </c>
      <c r="B132" s="1">
        <v>1.3497</v>
      </c>
      <c r="C132" s="1">
        <f t="shared" si="3"/>
        <v>1.3888337303308</v>
      </c>
      <c r="D132" s="2">
        <f t="shared" si="4"/>
        <v>1.3344379038592078</v>
      </c>
      <c r="E132" s="1">
        <f t="shared" si="5"/>
        <v>141.05648715399394</v>
      </c>
    </row>
    <row r="133" spans="1:5" ht="15.75">
      <c r="A133" s="1">
        <v>177.45</v>
      </c>
      <c r="B133" s="1">
        <v>1.2104</v>
      </c>
      <c r="C133" s="1">
        <f t="shared" si="3"/>
        <v>1.2458270815139294</v>
      </c>
      <c r="D133" s="2">
        <f t="shared" si="4"/>
        <v>1.3359020950880967</v>
      </c>
      <c r="E133" s="1">
        <f t="shared" si="5"/>
        <v>142.17932392887084</v>
      </c>
    </row>
    <row r="134" spans="1:5" ht="15.75">
      <c r="A134" s="1">
        <v>178.95</v>
      </c>
      <c r="B134" s="1">
        <v>1.4317</v>
      </c>
      <c r="C134" s="1">
        <f t="shared" si="3"/>
        <v>1.4739973095380463</v>
      </c>
      <c r="D134" s="2">
        <f t="shared" si="4"/>
        <v>1.3373662863169853</v>
      </c>
      <c r="E134" s="1">
        <f t="shared" si="5"/>
        <v>143.3009313862645</v>
      </c>
    </row>
    <row r="135" spans="1:5" ht="15.75">
      <c r="A135" s="1">
        <v>180.45</v>
      </c>
      <c r="B135" s="1">
        <v>1.2884</v>
      </c>
      <c r="C135" s="1">
        <f t="shared" si="3"/>
        <v>1.3268174198470004</v>
      </c>
      <c r="D135" s="2">
        <f t="shared" si="4"/>
        <v>1.3388304775458741</v>
      </c>
      <c r="E135" s="1">
        <f t="shared" si="5"/>
        <v>144.421312215023</v>
      </c>
    </row>
    <row r="136" spans="1:5" ht="15.75">
      <c r="A136" s="1">
        <v>181.95</v>
      </c>
      <c r="B136" s="1">
        <v>1.2757</v>
      </c>
      <c r="C136" s="1">
        <f t="shared" si="3"/>
        <v>1.3140889277456314</v>
      </c>
      <c r="D136" s="2">
        <f t="shared" si="4"/>
        <v>1.340294668774763</v>
      </c>
      <c r="E136" s="1">
        <f t="shared" si="5"/>
        <v>145.5404690951822</v>
      </c>
    </row>
    <row r="137" spans="1:5" ht="15.75">
      <c r="A137" s="1">
        <v>183.45</v>
      </c>
      <c r="B137" s="1">
        <v>1.4055</v>
      </c>
      <c r="C137" s="1">
        <f t="shared" si="3"/>
        <v>1.4481807539857967</v>
      </c>
      <c r="D137" s="2">
        <f t="shared" si="4"/>
        <v>1.3417588600036516</v>
      </c>
      <c r="E137" s="1">
        <f t="shared" si="5"/>
        <v>146.65840469800423</v>
      </c>
    </row>
    <row r="138" spans="1:5" ht="15.75">
      <c r="A138" s="1">
        <v>185.7</v>
      </c>
      <c r="B138" s="1">
        <v>1.2085</v>
      </c>
      <c r="C138" s="1">
        <f t="shared" si="3"/>
        <v>1.2456960865654132</v>
      </c>
      <c r="D138" s="2">
        <f t="shared" si="4"/>
        <v>1.3439551468469848</v>
      </c>
      <c r="E138" s="1">
        <f t="shared" si="5"/>
        <v>148.3325677125056</v>
      </c>
    </row>
    <row r="139" spans="1:5" ht="15.75">
      <c r="A139" s="1">
        <v>187.15</v>
      </c>
      <c r="B139" s="1">
        <v>1.3699</v>
      </c>
      <c r="C139" s="1">
        <f t="shared" si="3"/>
        <v>1.4124272919534895</v>
      </c>
      <c r="D139" s="2">
        <f t="shared" si="4"/>
        <v>1.3453705317015774</v>
      </c>
      <c r="E139" s="1">
        <f t="shared" si="5"/>
        <v>149.41033771402786</v>
      </c>
    </row>
    <row r="140" spans="1:5" ht="15.75">
      <c r="A140" s="1">
        <v>188.65</v>
      </c>
      <c r="B140" s="1">
        <v>1.1307</v>
      </c>
      <c r="C140" s="1">
        <f t="shared" si="3"/>
        <v>1.1661119381222886</v>
      </c>
      <c r="D140" s="2">
        <f t="shared" si="4"/>
        <v>1.346834722930466</v>
      </c>
      <c r="E140" s="1">
        <f t="shared" si="5"/>
        <v>150.52406011400896</v>
      </c>
    </row>
    <row r="141" spans="1:5" ht="15.75">
      <c r="A141" s="1">
        <v>190.15</v>
      </c>
      <c r="B141" s="1">
        <v>1.4037</v>
      </c>
      <c r="C141" s="1">
        <f t="shared" si="3"/>
        <v>1.4480472484209932</v>
      </c>
      <c r="D141" s="2">
        <f t="shared" si="4"/>
        <v>1.3482989141593549</v>
      </c>
      <c r="E141" s="1">
        <f t="shared" si="5"/>
        <v>151.63657306217465</v>
      </c>
    </row>
    <row r="142" spans="1:5" ht="15.75">
      <c r="A142" s="1">
        <v>191.65</v>
      </c>
      <c r="B142" s="1">
        <v>0.9865</v>
      </c>
      <c r="C142" s="1">
        <f t="shared" si="3"/>
        <v>1.0179374095372726</v>
      </c>
      <c r="D142" s="2">
        <f t="shared" si="4"/>
        <v>1.3497631053882437</v>
      </c>
      <c r="E142" s="1">
        <f t="shared" si="5"/>
        <v>152.7478791824946</v>
      </c>
    </row>
    <row r="143" spans="1:5" ht="15.75">
      <c r="A143" s="1">
        <v>193.15</v>
      </c>
      <c r="B143" s="1">
        <v>1.2291</v>
      </c>
      <c r="C143" s="1">
        <f t="shared" si="3"/>
        <v>1.268605898056847</v>
      </c>
      <c r="D143" s="2">
        <f t="shared" si="4"/>
        <v>1.3512272966171324</v>
      </c>
      <c r="E143" s="1">
        <f t="shared" si="5"/>
        <v>153.85798109040846</v>
      </c>
    </row>
    <row r="144" spans="1:5" ht="15.75">
      <c r="A144" s="1">
        <v>195.15</v>
      </c>
      <c r="B144" s="1">
        <v>1.2895</v>
      </c>
      <c r="C144" s="1">
        <f t="shared" si="3"/>
        <v>1.3314192615015497</v>
      </c>
      <c r="D144" s="2">
        <f t="shared" si="4"/>
        <v>1.3531795515889842</v>
      </c>
      <c r="E144" s="1">
        <f t="shared" si="5"/>
        <v>155.33598155062194</v>
      </c>
    </row>
    <row r="145" spans="1:5" ht="15.75">
      <c r="A145" s="1">
        <v>196.65</v>
      </c>
      <c r="B145" s="1">
        <v>1.0479</v>
      </c>
      <c r="C145" s="1">
        <f t="shared" si="3"/>
        <v>1.0822529537227965</v>
      </c>
      <c r="D145" s="2">
        <f t="shared" si="4"/>
        <v>1.3546437428178728</v>
      </c>
      <c r="E145" s="1">
        <f t="shared" si="5"/>
        <v>156.44328375310343</v>
      </c>
    </row>
    <row r="146" spans="1:5" ht="15.75">
      <c r="A146" s="1">
        <v>198.15</v>
      </c>
      <c r="B146" s="1">
        <v>1.4055</v>
      </c>
      <c r="C146" s="1">
        <f t="shared" si="3"/>
        <v>1.4519618617300307</v>
      </c>
      <c r="D146" s="2">
        <f t="shared" si="4"/>
        <v>1.3561079340467617</v>
      </c>
      <c r="E146" s="1">
        <f t="shared" si="5"/>
        <v>157.54939040017823</v>
      </c>
    </row>
    <row r="147" spans="1:5" ht="15.75">
      <c r="A147" s="1">
        <v>199.65</v>
      </c>
      <c r="B147" s="1">
        <v>1.3162</v>
      </c>
      <c r="C147" s="1">
        <f t="shared" si="3"/>
        <v>1.3600711692129182</v>
      </c>
      <c r="D147" s="2">
        <f t="shared" si="4"/>
        <v>1.3575721252756505</v>
      </c>
      <c r="E147" s="1">
        <f t="shared" si="5"/>
        <v>158.65430407074686</v>
      </c>
    </row>
    <row r="148" spans="1:5" ht="15.75">
      <c r="A148" s="1">
        <v>201.15</v>
      </c>
      <c r="B148" s="1">
        <v>1.399</v>
      </c>
      <c r="C148" s="1">
        <f t="shared" si="3"/>
        <v>1.4460150760612052</v>
      </c>
      <c r="D148" s="2">
        <f t="shared" si="4"/>
        <v>1.3590363165045392</v>
      </c>
      <c r="E148" s="1">
        <f t="shared" si="5"/>
        <v>159.75802733537458</v>
      </c>
    </row>
    <row r="149" spans="1:5" ht="15.75">
      <c r="A149" s="1">
        <v>202.65</v>
      </c>
      <c r="B149" s="1">
        <v>1.3263</v>
      </c>
      <c r="C149" s="1">
        <f t="shared" si="3"/>
        <v>1.3712359911344227</v>
      </c>
      <c r="D149" s="2">
        <f t="shared" si="4"/>
        <v>1.360500507733428</v>
      </c>
      <c r="E149" s="1">
        <f t="shared" si="5"/>
        <v>160.8605627563271</v>
      </c>
    </row>
    <row r="150" spans="1:5" ht="15.75">
      <c r="A150" s="1">
        <v>204.75</v>
      </c>
      <c r="B150" s="1">
        <v>1.2442</v>
      </c>
      <c r="C150" s="1">
        <f t="shared" si="3"/>
        <v>1.2868325523414426</v>
      </c>
      <c r="D150" s="2">
        <f t="shared" si="4"/>
        <v>1.3625503754538724</v>
      </c>
      <c r="E150" s="1">
        <f t="shared" si="5"/>
        <v>162.401790176488</v>
      </c>
    </row>
    <row r="151" spans="1:5" ht="15.75">
      <c r="A151" s="1">
        <v>206.25</v>
      </c>
      <c r="B151" s="1">
        <v>1.4536</v>
      </c>
      <c r="C151" s="1">
        <f t="shared" si="3"/>
        <v>1.5038066813348052</v>
      </c>
      <c r="D151" s="2">
        <f t="shared" si="4"/>
        <v>1.364014566682761</v>
      </c>
      <c r="E151" s="1">
        <f t="shared" si="5"/>
        <v>163.50148517728843</v>
      </c>
    </row>
    <row r="152" spans="1:5" ht="15.75">
      <c r="A152" s="1">
        <v>207.75</v>
      </c>
      <c r="B152" s="1">
        <v>1.375</v>
      </c>
      <c r="C152" s="1">
        <f aca="true" t="shared" si="6" ref="C152:C215">B152*(1+($I$31+$I$32*A152)/(1282900)+($I$33+A152*$I$34-$I$35)/400)</f>
        <v>1.4228693278564115</v>
      </c>
      <c r="D152" s="2">
        <f aca="true" t="shared" si="7" ref="D152:D215">G$21+G$23*A152</f>
        <v>1.3654787579116499</v>
      </c>
      <c r="E152" s="1">
        <f aca="true" t="shared" si="8" ref="E152:E215">E151+(A152-A151)/D152</f>
        <v>164.60000098451644</v>
      </c>
    </row>
    <row r="153" spans="1:5" ht="15.75">
      <c r="A153" s="1">
        <v>209.25</v>
      </c>
      <c r="B153" s="1">
        <v>1.2998</v>
      </c>
      <c r="C153" s="1">
        <f t="shared" si="6"/>
        <v>1.3454081221478065</v>
      </c>
      <c r="D153" s="2">
        <f t="shared" si="7"/>
        <v>1.3669429491405387</v>
      </c>
      <c r="E153" s="1">
        <f t="shared" si="8"/>
        <v>165.69734012434165</v>
      </c>
    </row>
    <row r="154" spans="1:5" ht="15.75">
      <c r="A154" s="1">
        <v>210.75</v>
      </c>
      <c r="B154" s="1">
        <v>1.1965</v>
      </c>
      <c r="C154" s="1">
        <f t="shared" si="6"/>
        <v>1.2388119271652924</v>
      </c>
      <c r="D154" s="2">
        <f t="shared" si="7"/>
        <v>1.3684071403694273</v>
      </c>
      <c r="E154" s="1">
        <f t="shared" si="8"/>
        <v>166.7935051148247</v>
      </c>
    </row>
    <row r="155" spans="1:5" ht="15.75">
      <c r="A155" s="1">
        <v>212.25</v>
      </c>
      <c r="B155" s="1">
        <v>1.2961</v>
      </c>
      <c r="C155" s="1">
        <f t="shared" si="6"/>
        <v>1.3422898857484014</v>
      </c>
      <c r="D155" s="2">
        <f t="shared" si="7"/>
        <v>1.3698713315983162</v>
      </c>
      <c r="E155" s="1">
        <f t="shared" si="8"/>
        <v>167.88849846595198</v>
      </c>
    </row>
    <row r="156" spans="1:5" ht="15.75">
      <c r="A156" s="1">
        <v>214.35</v>
      </c>
      <c r="B156" s="1">
        <v>1.3043</v>
      </c>
      <c r="C156" s="1">
        <f t="shared" si="6"/>
        <v>1.351283379338211</v>
      </c>
      <c r="D156" s="2">
        <f t="shared" si="7"/>
        <v>1.3719211993187606</v>
      </c>
      <c r="E156" s="1">
        <f t="shared" si="8"/>
        <v>169.41919862645884</v>
      </c>
    </row>
    <row r="157" spans="1:5" ht="15.75">
      <c r="A157" s="1">
        <v>215.85</v>
      </c>
      <c r="B157" s="1">
        <v>1.1505</v>
      </c>
      <c r="C157" s="1">
        <f t="shared" si="6"/>
        <v>1.1922590359625722</v>
      </c>
      <c r="D157" s="2">
        <f t="shared" si="7"/>
        <v>1.3733853905476492</v>
      </c>
      <c r="E157" s="1">
        <f t="shared" si="8"/>
        <v>170.51139023583795</v>
      </c>
    </row>
    <row r="158" spans="1:5" ht="15.75">
      <c r="A158" s="1">
        <v>217.35</v>
      </c>
      <c r="B158" s="1">
        <v>1.4175</v>
      </c>
      <c r="C158" s="1">
        <f t="shared" si="6"/>
        <v>1.469339302676374</v>
      </c>
      <c r="D158" s="2">
        <f t="shared" si="7"/>
        <v>1.374849581776538</v>
      </c>
      <c r="E158" s="1">
        <f t="shared" si="8"/>
        <v>171.6024186798818</v>
      </c>
    </row>
    <row r="159" spans="1:5" ht="15.75">
      <c r="A159" s="1">
        <v>218.85</v>
      </c>
      <c r="B159" s="1">
        <v>1.3521</v>
      </c>
      <c r="C159" s="1">
        <f t="shared" si="6"/>
        <v>1.4019187317738782</v>
      </c>
      <c r="D159" s="2">
        <f t="shared" si="7"/>
        <v>1.376313773005427</v>
      </c>
      <c r="E159" s="1">
        <f t="shared" si="8"/>
        <v>172.69228643345696</v>
      </c>
    </row>
    <row r="160" spans="1:5" ht="15.75">
      <c r="A160" s="1">
        <v>219.9</v>
      </c>
      <c r="B160" s="1">
        <v>1.3484</v>
      </c>
      <c r="C160" s="1">
        <f t="shared" si="6"/>
        <v>1.398341510471987</v>
      </c>
      <c r="D160" s="2">
        <f t="shared" si="7"/>
        <v>1.3773387068656489</v>
      </c>
      <c r="E160" s="1">
        <f t="shared" si="8"/>
        <v>173.45462615045327</v>
      </c>
    </row>
    <row r="161" spans="1:5" ht="15.75">
      <c r="A161" s="1">
        <v>223.95</v>
      </c>
      <c r="B161" s="1">
        <v>1.4009</v>
      </c>
      <c r="C161" s="1">
        <f t="shared" si="6"/>
        <v>1.4538243092069436</v>
      </c>
      <c r="D161" s="2">
        <f t="shared" si="7"/>
        <v>1.3812920231836485</v>
      </c>
      <c r="E161" s="1">
        <f t="shared" si="8"/>
        <v>176.38666364290575</v>
      </c>
    </row>
    <row r="162" spans="1:5" ht="15.75">
      <c r="A162" s="1">
        <v>225.48</v>
      </c>
      <c r="B162" s="1">
        <v>1.3558</v>
      </c>
      <c r="C162" s="1">
        <f t="shared" si="6"/>
        <v>1.4074001134345355</v>
      </c>
      <c r="D162" s="2">
        <f t="shared" si="7"/>
        <v>1.3827854982371153</v>
      </c>
      <c r="E162" s="1">
        <f t="shared" si="8"/>
        <v>177.49312592642735</v>
      </c>
    </row>
    <row r="163" spans="1:5" ht="15.75">
      <c r="A163" s="1">
        <v>226.98</v>
      </c>
      <c r="B163" s="1">
        <v>1.4455</v>
      </c>
      <c r="C163" s="1">
        <f t="shared" si="6"/>
        <v>1.500910795112256</v>
      </c>
      <c r="D163" s="2">
        <f t="shared" si="7"/>
        <v>1.384249689466004</v>
      </c>
      <c r="E163" s="1">
        <f t="shared" si="8"/>
        <v>178.57674545794313</v>
      </c>
    </row>
    <row r="164" spans="1:5" ht="15.75">
      <c r="A164" s="1">
        <v>228.48</v>
      </c>
      <c r="B164" s="1">
        <v>1.2506</v>
      </c>
      <c r="C164" s="1">
        <f t="shared" si="6"/>
        <v>1.2988829389333827</v>
      </c>
      <c r="D164" s="2">
        <f t="shared" si="7"/>
        <v>1.3857138806948928</v>
      </c>
      <c r="E164" s="1">
        <f t="shared" si="8"/>
        <v>179.6592200011351</v>
      </c>
    </row>
    <row r="165" spans="1:5" ht="15.75">
      <c r="A165" s="1">
        <v>229.98</v>
      </c>
      <c r="B165" s="1">
        <v>1.3623</v>
      </c>
      <c r="C165" s="1">
        <f t="shared" si="6"/>
        <v>1.4152694007404012</v>
      </c>
      <c r="D165" s="2">
        <f t="shared" si="7"/>
        <v>1.3871780719237814</v>
      </c>
      <c r="E165" s="1">
        <f t="shared" si="8"/>
        <v>180.74055197311458</v>
      </c>
    </row>
    <row r="166" spans="1:5" ht="15.75">
      <c r="A166" s="1">
        <v>231.48</v>
      </c>
      <c r="B166" s="1">
        <v>1.213</v>
      </c>
      <c r="C166" s="1">
        <f t="shared" si="6"/>
        <v>1.2604972522527988</v>
      </c>
      <c r="D166" s="2">
        <f t="shared" si="7"/>
        <v>1.3886422631526703</v>
      </c>
      <c r="E166" s="1">
        <f t="shared" si="8"/>
        <v>181.8207437833469</v>
      </c>
    </row>
    <row r="167" spans="1:5" ht="15.75">
      <c r="A167" s="1">
        <v>233.65</v>
      </c>
      <c r="B167" s="1">
        <v>1.4104</v>
      </c>
      <c r="C167" s="1">
        <f t="shared" si="6"/>
        <v>1.4661869227884106</v>
      </c>
      <c r="D167" s="2">
        <f t="shared" si="7"/>
        <v>1.3907604597971295</v>
      </c>
      <c r="E167" s="1">
        <f t="shared" si="8"/>
        <v>183.38104123407868</v>
      </c>
    </row>
    <row r="168" spans="1:5" ht="15.75">
      <c r="A168" s="1">
        <v>235.15</v>
      </c>
      <c r="B168" s="1">
        <v>1.2371</v>
      </c>
      <c r="C168" s="1">
        <f t="shared" si="6"/>
        <v>1.2863718187728945</v>
      </c>
      <c r="D168" s="2">
        <f t="shared" si="7"/>
        <v>1.3922246510260181</v>
      </c>
      <c r="E168" s="1">
        <f t="shared" si="8"/>
        <v>184.45845356038288</v>
      </c>
    </row>
    <row r="169" spans="1:5" ht="15.75">
      <c r="A169" s="1">
        <v>236.65</v>
      </c>
      <c r="B169" s="1">
        <v>1.3541</v>
      </c>
      <c r="C169" s="1">
        <f t="shared" si="6"/>
        <v>1.4084034688942095</v>
      </c>
      <c r="D169" s="2">
        <f t="shared" si="7"/>
        <v>1.393688842254907</v>
      </c>
      <c r="E169" s="1">
        <f t="shared" si="8"/>
        <v>185.53473397142002</v>
      </c>
    </row>
    <row r="170" spans="1:5" ht="15.75">
      <c r="A170" s="1">
        <v>238.15</v>
      </c>
      <c r="B170" s="1">
        <v>1.3085</v>
      </c>
      <c r="C170" s="1">
        <f t="shared" si="6"/>
        <v>1.3613339718170974</v>
      </c>
      <c r="D170" s="2">
        <f t="shared" si="7"/>
        <v>1.3951530334837956</v>
      </c>
      <c r="E170" s="1">
        <f t="shared" si="8"/>
        <v>186.60988484304477</v>
      </c>
    </row>
    <row r="171" spans="1:5" ht="15.75">
      <c r="A171" s="1">
        <v>239.65</v>
      </c>
      <c r="B171" s="1">
        <v>1.2328</v>
      </c>
      <c r="C171" s="1">
        <f t="shared" si="6"/>
        <v>1.282915813322966</v>
      </c>
      <c r="D171" s="2">
        <f t="shared" si="7"/>
        <v>1.3966172247126845</v>
      </c>
      <c r="E171" s="1">
        <f t="shared" si="8"/>
        <v>187.68390854363932</v>
      </c>
    </row>
    <row r="172" spans="1:5" ht="15.75">
      <c r="A172" s="1">
        <v>241.15</v>
      </c>
      <c r="B172" s="1">
        <v>1.4448</v>
      </c>
      <c r="C172" s="1">
        <f t="shared" si="6"/>
        <v>1.5039306577525298</v>
      </c>
      <c r="D172" s="2">
        <f t="shared" si="7"/>
        <v>1.3980814159415733</v>
      </c>
      <c r="E172" s="1">
        <f t="shared" si="8"/>
        <v>188.75680743414478</v>
      </c>
    </row>
    <row r="173" spans="1:5" ht="15.75">
      <c r="A173" s="1">
        <v>243.35</v>
      </c>
      <c r="B173" s="1">
        <v>1.2837</v>
      </c>
      <c r="C173" s="1">
        <f t="shared" si="6"/>
        <v>1.3367542341230545</v>
      </c>
      <c r="D173" s="2">
        <f t="shared" si="7"/>
        <v>1.40022889641061</v>
      </c>
      <c r="E173" s="1">
        <f t="shared" si="8"/>
        <v>190.32797912303045</v>
      </c>
    </row>
    <row r="174" spans="1:5" ht="15.75">
      <c r="A174" s="1">
        <v>244.85</v>
      </c>
      <c r="B174" s="1">
        <v>1.3611</v>
      </c>
      <c r="C174" s="1">
        <f t="shared" si="6"/>
        <v>1.417726749556169</v>
      </c>
      <c r="D174" s="2">
        <f t="shared" si="7"/>
        <v>1.4016930876394988</v>
      </c>
      <c r="E174" s="1">
        <f t="shared" si="8"/>
        <v>191.39811352921922</v>
      </c>
    </row>
    <row r="175" spans="1:5" ht="15.75">
      <c r="A175" s="1">
        <v>246.35</v>
      </c>
      <c r="B175" s="1">
        <v>1.3824</v>
      </c>
      <c r="C175" s="1">
        <f t="shared" si="6"/>
        <v>1.4402923937203247</v>
      </c>
      <c r="D175" s="2">
        <f t="shared" si="7"/>
        <v>1.4031572788683877</v>
      </c>
      <c r="E175" s="1">
        <f t="shared" si="8"/>
        <v>192.46713125274178</v>
      </c>
    </row>
    <row r="176" spans="1:5" ht="15.75">
      <c r="A176" s="1">
        <v>246.35</v>
      </c>
      <c r="B176" s="1">
        <v>1.3898</v>
      </c>
      <c r="C176" s="1">
        <f t="shared" si="6"/>
        <v>1.44800229223995</v>
      </c>
      <c r="D176" s="2">
        <f t="shared" si="7"/>
        <v>1.4031572788683877</v>
      </c>
      <c r="E176" s="1">
        <f t="shared" si="8"/>
        <v>192.46713125274178</v>
      </c>
    </row>
    <row r="177" spans="1:5" ht="15.75">
      <c r="A177" s="1">
        <v>247.85</v>
      </c>
      <c r="B177" s="1">
        <v>1.3956</v>
      </c>
      <c r="C177" s="1">
        <f t="shared" si="6"/>
        <v>1.454428295321327</v>
      </c>
      <c r="D177" s="2">
        <f t="shared" si="7"/>
        <v>1.4046214700972763</v>
      </c>
      <c r="E177" s="1">
        <f t="shared" si="8"/>
        <v>193.53503462168013</v>
      </c>
    </row>
    <row r="178" spans="1:5" ht="15.75">
      <c r="A178" s="1">
        <v>249.35</v>
      </c>
      <c r="B178" s="1">
        <v>1.4491</v>
      </c>
      <c r="C178" s="1">
        <f t="shared" si="6"/>
        <v>1.510581260346598</v>
      </c>
      <c r="D178" s="2">
        <f t="shared" si="7"/>
        <v>1.4060856613261652</v>
      </c>
      <c r="E178" s="1">
        <f t="shared" si="8"/>
        <v>194.60182595684336</v>
      </c>
    </row>
    <row r="179" spans="1:5" ht="15.75">
      <c r="A179" s="1">
        <v>250.85</v>
      </c>
      <c r="B179" s="1">
        <v>1.1621</v>
      </c>
      <c r="C179" s="1">
        <f t="shared" si="6"/>
        <v>1.211723663968649</v>
      </c>
      <c r="D179" s="2">
        <f t="shared" si="7"/>
        <v>1.407549852555054</v>
      </c>
      <c r="E179" s="1">
        <f t="shared" si="8"/>
        <v>195.66750757179798</v>
      </c>
    </row>
    <row r="180" spans="1:5" ht="15.75">
      <c r="A180" s="1">
        <v>252.95</v>
      </c>
      <c r="B180" s="1">
        <v>1.367</v>
      </c>
      <c r="C180" s="1">
        <f t="shared" si="6"/>
        <v>1.425898607568022</v>
      </c>
      <c r="D180" s="2">
        <f t="shared" si="7"/>
        <v>1.4095997202754982</v>
      </c>
      <c r="E180" s="1">
        <f t="shared" si="8"/>
        <v>197.15729220341635</v>
      </c>
    </row>
    <row r="181" spans="1:5" ht="15.75">
      <c r="A181" s="1">
        <v>254.42</v>
      </c>
      <c r="B181" s="1">
        <v>1.252</v>
      </c>
      <c r="C181" s="1">
        <f t="shared" si="6"/>
        <v>1.3062805295933995</v>
      </c>
      <c r="D181" s="2">
        <f t="shared" si="7"/>
        <v>1.4110346276798094</v>
      </c>
      <c r="E181" s="1">
        <f t="shared" si="8"/>
        <v>198.19908095272376</v>
      </c>
    </row>
    <row r="182" spans="1:5" ht="15.75">
      <c r="A182" s="1">
        <v>255.92</v>
      </c>
      <c r="B182" s="1">
        <v>1.3695</v>
      </c>
      <c r="C182" s="1">
        <f t="shared" si="6"/>
        <v>1.4292506934955154</v>
      </c>
      <c r="D182" s="2">
        <f t="shared" si="7"/>
        <v>1.412498818908698</v>
      </c>
      <c r="E182" s="1">
        <f t="shared" si="8"/>
        <v>199.2610287433484</v>
      </c>
    </row>
    <row r="183" spans="1:5" ht="15.75">
      <c r="A183" s="1">
        <v>257.42</v>
      </c>
      <c r="B183" s="1">
        <v>1.3636</v>
      </c>
      <c r="C183" s="1">
        <f t="shared" si="6"/>
        <v>1.4234676042908283</v>
      </c>
      <c r="D183" s="2">
        <f t="shared" si="7"/>
        <v>1.4139630101375869</v>
      </c>
      <c r="E183" s="1">
        <f t="shared" si="8"/>
        <v>200.32187686260298</v>
      </c>
    </row>
    <row r="184" spans="1:5" ht="15.75">
      <c r="A184" s="1">
        <v>258.92</v>
      </c>
      <c r="B184" s="1">
        <v>1.2721</v>
      </c>
      <c r="C184" s="1">
        <f t="shared" si="6"/>
        <v>1.328299588270099</v>
      </c>
      <c r="D184" s="2">
        <f t="shared" si="7"/>
        <v>1.4154272013664757</v>
      </c>
      <c r="E184" s="1">
        <f t="shared" si="8"/>
        <v>201.38162758560156</v>
      </c>
    </row>
    <row r="185" spans="1:5" ht="15.75">
      <c r="A185" s="1">
        <v>260.44</v>
      </c>
      <c r="B185" s="1">
        <v>1.3528</v>
      </c>
      <c r="C185" s="1">
        <f t="shared" si="6"/>
        <v>1.412941112717987</v>
      </c>
      <c r="D185" s="2">
        <f t="shared" si="7"/>
        <v>1.416910915145083</v>
      </c>
      <c r="E185" s="1">
        <f t="shared" si="8"/>
        <v>202.45438380743104</v>
      </c>
    </row>
    <row r="186" spans="1:5" ht="15.75">
      <c r="A186" s="1">
        <v>262.53</v>
      </c>
      <c r="B186" s="1">
        <v>1.3403</v>
      </c>
      <c r="C186" s="1">
        <f t="shared" si="6"/>
        <v>1.4003980510333425</v>
      </c>
      <c r="D186" s="2">
        <f t="shared" si="7"/>
        <v>1.4189510215906678</v>
      </c>
      <c r="E186" s="1">
        <f t="shared" si="8"/>
        <v>203.92730286397259</v>
      </c>
    </row>
    <row r="187" spans="1:5" ht="15.75">
      <c r="A187" s="1">
        <v>264.05</v>
      </c>
      <c r="B187" s="1">
        <v>1.3694</v>
      </c>
      <c r="C187" s="1">
        <f t="shared" si="6"/>
        <v>1.4311838029525947</v>
      </c>
      <c r="D187" s="2">
        <f t="shared" si="7"/>
        <v>1.4204347353692752</v>
      </c>
      <c r="E187" s="1">
        <f t="shared" si="8"/>
        <v>204.99739778783749</v>
      </c>
    </row>
    <row r="188" spans="1:5" ht="15.75">
      <c r="A188" s="1">
        <v>265.52</v>
      </c>
      <c r="B188" s="1">
        <v>1.5329</v>
      </c>
      <c r="C188" s="1">
        <f t="shared" si="6"/>
        <v>1.6024728862875652</v>
      </c>
      <c r="D188" s="2">
        <f t="shared" si="7"/>
        <v>1.4218696427735862</v>
      </c>
      <c r="E188" s="1">
        <f t="shared" si="8"/>
        <v>206.0312478369408</v>
      </c>
    </row>
    <row r="189" spans="1:5" ht="15.75">
      <c r="A189" s="1">
        <v>267.05</v>
      </c>
      <c r="B189" s="1">
        <v>1.3612</v>
      </c>
      <c r="C189" s="1">
        <f t="shared" si="6"/>
        <v>1.4233611728947118</v>
      </c>
      <c r="D189" s="2">
        <f t="shared" si="7"/>
        <v>1.4233631178270527</v>
      </c>
      <c r="E189" s="1">
        <f t="shared" si="8"/>
        <v>207.10616679531296</v>
      </c>
    </row>
    <row r="190" spans="1:5" ht="15.75">
      <c r="A190" s="1">
        <v>268.55</v>
      </c>
      <c r="B190" s="1">
        <v>1.4986</v>
      </c>
      <c r="C190" s="1">
        <f t="shared" si="6"/>
        <v>1.5674471276759974</v>
      </c>
      <c r="D190" s="2">
        <f t="shared" si="7"/>
        <v>1.4248273090559416</v>
      </c>
      <c r="E190" s="1">
        <f t="shared" si="8"/>
        <v>208.15892595459232</v>
      </c>
    </row>
    <row r="191" spans="1:5" ht="15.75">
      <c r="A191" s="1">
        <v>270.05</v>
      </c>
      <c r="B191" s="1">
        <v>1.2283</v>
      </c>
      <c r="C191" s="1">
        <f t="shared" si="6"/>
        <v>1.2850664689881253</v>
      </c>
      <c r="D191" s="2">
        <f t="shared" si="7"/>
        <v>1.4262915002848304</v>
      </c>
      <c r="E191" s="1">
        <f t="shared" si="8"/>
        <v>209.21060438056656</v>
      </c>
    </row>
    <row r="192" spans="1:5" ht="15.75">
      <c r="A192" s="1">
        <v>272.15</v>
      </c>
      <c r="B192" s="1">
        <v>1.4742</v>
      </c>
      <c r="C192" s="1">
        <f t="shared" si="6"/>
        <v>1.5428974153615242</v>
      </c>
      <c r="D192" s="2">
        <f t="shared" si="7"/>
        <v>1.4283413680052746</v>
      </c>
      <c r="E192" s="1">
        <f t="shared" si="8"/>
        <v>210.6808411510192</v>
      </c>
    </row>
    <row r="193" spans="1:5" ht="15.75">
      <c r="A193" s="1">
        <v>273.65</v>
      </c>
      <c r="B193" s="1">
        <v>1.398</v>
      </c>
      <c r="C193" s="1">
        <f t="shared" si="6"/>
        <v>1.463530279585077</v>
      </c>
      <c r="D193" s="2">
        <f t="shared" si="7"/>
        <v>1.4298055592341634</v>
      </c>
      <c r="E193" s="1">
        <f t="shared" si="8"/>
        <v>211.7299348479296</v>
      </c>
    </row>
    <row r="194" spans="1:5" ht="15.75">
      <c r="A194" s="1">
        <v>275.15</v>
      </c>
      <c r="B194" s="1">
        <v>1.4662</v>
      </c>
      <c r="C194" s="1">
        <f t="shared" si="6"/>
        <v>1.5353295974740582</v>
      </c>
      <c r="D194" s="2">
        <f t="shared" si="7"/>
        <v>1.431269750463052</v>
      </c>
      <c r="E194" s="1">
        <f t="shared" si="8"/>
        <v>212.77795532032113</v>
      </c>
    </row>
    <row r="195" spans="1:5" ht="15.75">
      <c r="A195" s="1">
        <v>276.65</v>
      </c>
      <c r="B195" s="1">
        <v>1.4305</v>
      </c>
      <c r="C195" s="1">
        <f t="shared" si="6"/>
        <v>1.4983390747921148</v>
      </c>
      <c r="D195" s="2">
        <f t="shared" si="7"/>
        <v>1.432733941691941</v>
      </c>
      <c r="E195" s="1">
        <f t="shared" si="8"/>
        <v>213.82490476177054</v>
      </c>
    </row>
    <row r="196" spans="1:5" ht="15.75">
      <c r="A196" s="1">
        <v>278.15</v>
      </c>
      <c r="B196" s="1">
        <v>1.2844</v>
      </c>
      <c r="C196" s="1">
        <f t="shared" si="6"/>
        <v>1.3456631100106966</v>
      </c>
      <c r="D196" s="2">
        <f t="shared" si="7"/>
        <v>1.4341981329208298</v>
      </c>
      <c r="E196" s="1">
        <f t="shared" si="8"/>
        <v>214.87078535913622</v>
      </c>
    </row>
    <row r="197" spans="1:5" ht="15.75">
      <c r="A197" s="1">
        <v>279.65</v>
      </c>
      <c r="B197" s="1">
        <v>1.3777</v>
      </c>
      <c r="C197" s="1">
        <f t="shared" si="6"/>
        <v>1.4437915146694194</v>
      </c>
      <c r="D197" s="2">
        <f t="shared" si="7"/>
        <v>1.4356623241497184</v>
      </c>
      <c r="E197" s="1">
        <f t="shared" si="8"/>
        <v>215.91559929258563</v>
      </c>
    </row>
    <row r="198" spans="1:5" ht="15.75">
      <c r="A198" s="1">
        <v>281.75</v>
      </c>
      <c r="B198" s="1">
        <v>1.3641</v>
      </c>
      <c r="C198" s="1">
        <f t="shared" si="6"/>
        <v>1.4300633381343026</v>
      </c>
      <c r="D198" s="2">
        <f t="shared" si="7"/>
        <v>1.4377121918701627</v>
      </c>
      <c r="E198" s="1">
        <f t="shared" si="8"/>
        <v>217.3762532481373</v>
      </c>
    </row>
    <row r="199" spans="1:5" ht="15.75">
      <c r="A199" s="1">
        <v>283.25</v>
      </c>
      <c r="B199" s="1">
        <v>1.4664</v>
      </c>
      <c r="C199" s="1">
        <f t="shared" si="6"/>
        <v>1.537712770951506</v>
      </c>
      <c r="D199" s="2">
        <f t="shared" si="7"/>
        <v>1.4391763830990514</v>
      </c>
      <c r="E199" s="1">
        <f t="shared" si="8"/>
        <v>218.41851604345217</v>
      </c>
    </row>
    <row r="200" spans="1:5" ht="15.75">
      <c r="A200" s="1">
        <v>284.75</v>
      </c>
      <c r="B200" s="1">
        <v>1.3795</v>
      </c>
      <c r="C200" s="1">
        <f t="shared" si="6"/>
        <v>1.446965410895694</v>
      </c>
      <c r="D200" s="2">
        <f t="shared" si="7"/>
        <v>1.4406405743279402</v>
      </c>
      <c r="E200" s="1">
        <f t="shared" si="8"/>
        <v>219.45971953773787</v>
      </c>
    </row>
    <row r="201" spans="1:5" ht="15.75">
      <c r="A201" s="1">
        <v>286.25</v>
      </c>
      <c r="B201" s="1">
        <v>1.3343</v>
      </c>
      <c r="C201" s="1">
        <f t="shared" si="6"/>
        <v>1.399921155360292</v>
      </c>
      <c r="D201" s="2">
        <f t="shared" si="7"/>
        <v>1.442104765556829</v>
      </c>
      <c r="E201" s="1">
        <f t="shared" si="8"/>
        <v>220.49986588204374</v>
      </c>
    </row>
    <row r="202" spans="1:5" ht="15.75">
      <c r="A202" s="1">
        <v>287.75</v>
      </c>
      <c r="B202" s="1">
        <v>1.5388</v>
      </c>
      <c r="C202" s="1">
        <f t="shared" si="6"/>
        <v>1.6149009283199511</v>
      </c>
      <c r="D202" s="2">
        <f t="shared" si="7"/>
        <v>1.4435689567857177</v>
      </c>
      <c r="E202" s="1">
        <f t="shared" si="8"/>
        <v>221.5389572208738</v>
      </c>
    </row>
    <row r="203" spans="1:5" ht="15.75">
      <c r="A203" s="1">
        <v>289.25</v>
      </c>
      <c r="B203" s="1">
        <v>1.3601</v>
      </c>
      <c r="C203" s="1">
        <f t="shared" si="6"/>
        <v>1.4277367337072147</v>
      </c>
      <c r="D203" s="2">
        <f t="shared" si="7"/>
        <v>1.4450331480146066</v>
      </c>
      <c r="E203" s="1">
        <f t="shared" si="8"/>
        <v>222.57699569221333</v>
      </c>
    </row>
    <row r="204" spans="1:5" ht="15.75">
      <c r="A204" s="1">
        <v>310.45</v>
      </c>
      <c r="B204" s="1">
        <v>1.4681</v>
      </c>
      <c r="C204" s="1">
        <f t="shared" si="6"/>
        <v>1.5468033913363994</v>
      </c>
      <c r="D204" s="2">
        <f t="shared" si="7"/>
        <v>1.4657270507162345</v>
      </c>
      <c r="E204" s="1">
        <f t="shared" si="8"/>
        <v>237.04080734776034</v>
      </c>
    </row>
    <row r="205" spans="1:5" ht="15.75">
      <c r="A205" s="1">
        <v>311.95</v>
      </c>
      <c r="B205" s="1">
        <v>1.2454</v>
      </c>
      <c r="C205" s="1">
        <f t="shared" si="6"/>
        <v>1.3125065421090851</v>
      </c>
      <c r="D205" s="2">
        <f t="shared" si="7"/>
        <v>1.4671912419451234</v>
      </c>
      <c r="E205" s="1">
        <f t="shared" si="8"/>
        <v>238.0631689575607</v>
      </c>
    </row>
    <row r="206" spans="1:5" ht="15.75">
      <c r="A206" s="1">
        <v>313.45</v>
      </c>
      <c r="B206" s="1">
        <v>1.5315</v>
      </c>
      <c r="C206" s="1">
        <f t="shared" si="6"/>
        <v>1.6144430345246321</v>
      </c>
      <c r="D206" s="2">
        <f t="shared" si="7"/>
        <v>1.4686554331740123</v>
      </c>
      <c r="E206" s="1">
        <f t="shared" si="8"/>
        <v>239.08451131337674</v>
      </c>
    </row>
    <row r="207" spans="1:5" ht="15.75">
      <c r="A207" s="1">
        <v>314.95</v>
      </c>
      <c r="B207" s="1">
        <v>1.4677</v>
      </c>
      <c r="C207" s="1">
        <f t="shared" si="6"/>
        <v>1.5475906537266744</v>
      </c>
      <c r="D207" s="2">
        <f t="shared" si="7"/>
        <v>1.470119624402901</v>
      </c>
      <c r="E207" s="1">
        <f t="shared" si="8"/>
        <v>240.104836445496</v>
      </c>
    </row>
    <row r="208" spans="1:5" ht="15.75">
      <c r="A208" s="1">
        <v>316.45</v>
      </c>
      <c r="B208" s="1">
        <v>1.2478</v>
      </c>
      <c r="C208" s="1">
        <f t="shared" si="6"/>
        <v>1.316063472667295</v>
      </c>
      <c r="D208" s="2">
        <f t="shared" si="7"/>
        <v>1.4715838156317897</v>
      </c>
      <c r="E208" s="1">
        <f t="shared" si="8"/>
        <v>241.1241463781457</v>
      </c>
    </row>
    <row r="209" spans="1:5" ht="15.75">
      <c r="A209" s="1">
        <v>317.95</v>
      </c>
      <c r="B209" s="1">
        <v>1.4308</v>
      </c>
      <c r="C209" s="1">
        <f t="shared" si="6"/>
        <v>1.5094676376036253</v>
      </c>
      <c r="D209" s="2">
        <f t="shared" si="7"/>
        <v>1.4730480068606786</v>
      </c>
      <c r="E209" s="1">
        <f t="shared" si="8"/>
        <v>242.14244312951686</v>
      </c>
    </row>
    <row r="210" spans="1:5" ht="15.75">
      <c r="A210" s="1">
        <v>320.15</v>
      </c>
      <c r="B210" s="1">
        <v>1.3856</v>
      </c>
      <c r="C210" s="1">
        <f t="shared" si="6"/>
        <v>1.4623403383763567</v>
      </c>
      <c r="D210" s="2">
        <f t="shared" si="7"/>
        <v>1.4751954873297153</v>
      </c>
      <c r="E210" s="1">
        <f t="shared" si="8"/>
        <v>243.6337709019345</v>
      </c>
    </row>
    <row r="211" spans="1:5" ht="15.75">
      <c r="A211" s="1">
        <v>321.65</v>
      </c>
      <c r="B211" s="1">
        <v>1.5551</v>
      </c>
      <c r="C211" s="1">
        <f t="shared" si="6"/>
        <v>1.64165485354888</v>
      </c>
      <c r="D211" s="2">
        <f t="shared" si="7"/>
        <v>1.4766596785586041</v>
      </c>
      <c r="E211" s="1">
        <f t="shared" si="8"/>
        <v>244.64957706348974</v>
      </c>
    </row>
    <row r="212" spans="1:5" ht="15.75">
      <c r="A212" s="1">
        <v>323.15</v>
      </c>
      <c r="B212" s="1">
        <v>1.3767</v>
      </c>
      <c r="C212" s="1">
        <f t="shared" si="6"/>
        <v>1.453703261776683</v>
      </c>
      <c r="D212" s="2">
        <f t="shared" si="7"/>
        <v>1.4781238697874928</v>
      </c>
      <c r="E212" s="1">
        <f t="shared" si="8"/>
        <v>245.66437699376598</v>
      </c>
    </row>
    <row r="213" spans="1:5" ht="15.75">
      <c r="A213" s="1">
        <v>324.65</v>
      </c>
      <c r="B213" s="1">
        <v>1.3854</v>
      </c>
      <c r="C213" s="1">
        <f t="shared" si="6"/>
        <v>1.4632701903963576</v>
      </c>
      <c r="D213" s="2">
        <f t="shared" si="7"/>
        <v>1.4795880610163816</v>
      </c>
      <c r="E213" s="1">
        <f t="shared" si="8"/>
        <v>246.6781726842838</v>
      </c>
    </row>
    <row r="214" spans="1:5" ht="15.75">
      <c r="A214" s="1">
        <v>326.18</v>
      </c>
      <c r="B214" s="1">
        <v>1.5393</v>
      </c>
      <c r="C214" s="1">
        <f t="shared" si="6"/>
        <v>1.6262515684181102</v>
      </c>
      <c r="D214" s="2">
        <f t="shared" si="7"/>
        <v>1.4810815360698482</v>
      </c>
      <c r="E214" s="1">
        <f t="shared" si="8"/>
        <v>247.7112015640172</v>
      </c>
    </row>
    <row r="215" spans="1:5" ht="15.75">
      <c r="A215" s="1">
        <v>327.65</v>
      </c>
      <c r="B215" s="1">
        <v>1.2186</v>
      </c>
      <c r="C215" s="1">
        <f t="shared" si="6"/>
        <v>1.2877637827499593</v>
      </c>
      <c r="D215" s="2">
        <f t="shared" si="7"/>
        <v>1.4825164434741591</v>
      </c>
      <c r="E215" s="1">
        <f t="shared" si="8"/>
        <v>248.70275886273768</v>
      </c>
    </row>
    <row r="216" spans="1:5" ht="15.75">
      <c r="A216" s="1">
        <v>329.65</v>
      </c>
      <c r="B216" s="1">
        <v>1.5447</v>
      </c>
      <c r="C216" s="1">
        <f aca="true" t="shared" si="9" ref="C216:C279">B216*(1+($I$31+$I$32*A216)/(1282900)+($I$33+A216*$I$34-$I$35)/400)</f>
        <v>1.632937546799747</v>
      </c>
      <c r="D216" s="2">
        <f aca="true" t="shared" si="10" ref="D216:D279">G$21+G$23*A216</f>
        <v>1.484468698446011</v>
      </c>
      <c r="E216" s="1">
        <f aca="true" t="shared" si="11" ref="E216:E279">E215+(A216-A215)/D216</f>
        <v>250.0500422390013</v>
      </c>
    </row>
    <row r="217" spans="1:5" ht="15.75">
      <c r="A217" s="1">
        <v>331.15</v>
      </c>
      <c r="B217" s="1">
        <v>1.2439</v>
      </c>
      <c r="C217" s="1">
        <f t="shared" si="9"/>
        <v>1.3152964829091744</v>
      </c>
      <c r="D217" s="2">
        <f t="shared" si="10"/>
        <v>1.4859328896748998</v>
      </c>
      <c r="E217" s="1">
        <f t="shared" si="11"/>
        <v>251.05950909340828</v>
      </c>
    </row>
    <row r="218" spans="1:5" ht="15.75">
      <c r="A218" s="1">
        <v>332.65</v>
      </c>
      <c r="B218" s="1">
        <v>1.4141</v>
      </c>
      <c r="C218" s="1">
        <f t="shared" si="9"/>
        <v>1.4956536889578922</v>
      </c>
      <c r="D218" s="2">
        <f t="shared" si="10"/>
        <v>1.4873970809037884</v>
      </c>
      <c r="E218" s="1">
        <f t="shared" si="11"/>
        <v>252.06798223031169</v>
      </c>
    </row>
    <row r="219" spans="1:5" ht="15.75">
      <c r="A219" s="1">
        <v>334.13</v>
      </c>
      <c r="B219" s="1">
        <v>1.4851</v>
      </c>
      <c r="C219" s="1">
        <f t="shared" si="9"/>
        <v>1.5711506293884854</v>
      </c>
      <c r="D219" s="2">
        <f t="shared" si="10"/>
        <v>1.4888417495829587</v>
      </c>
      <c r="E219" s="1">
        <f t="shared" si="11"/>
        <v>253.062043553763</v>
      </c>
    </row>
    <row r="220" spans="1:5" ht="15.75">
      <c r="A220" s="1">
        <v>335.63</v>
      </c>
      <c r="B220" s="1">
        <v>1.2514</v>
      </c>
      <c r="C220" s="1">
        <f t="shared" si="9"/>
        <v>1.324252957047755</v>
      </c>
      <c r="D220" s="2">
        <f t="shared" si="10"/>
        <v>1.4903059408118475</v>
      </c>
      <c r="E220" s="1">
        <f t="shared" si="11"/>
        <v>254.06854829813977</v>
      </c>
    </row>
    <row r="221" spans="1:5" ht="15.75">
      <c r="A221" s="1">
        <v>337.15</v>
      </c>
      <c r="B221" s="1">
        <v>1.5238</v>
      </c>
      <c r="C221" s="1">
        <f t="shared" si="9"/>
        <v>1.6129351916017176</v>
      </c>
      <c r="D221" s="2">
        <f t="shared" si="10"/>
        <v>1.4917896545904548</v>
      </c>
      <c r="E221" s="1">
        <f t="shared" si="11"/>
        <v>255.08745870237988</v>
      </c>
    </row>
    <row r="222" spans="1:5" ht="15.75">
      <c r="A222" s="1">
        <v>339.24</v>
      </c>
      <c r="B222" s="1">
        <v>1.4119</v>
      </c>
      <c r="C222" s="1">
        <f t="shared" si="9"/>
        <v>1.4950295975922825</v>
      </c>
      <c r="D222" s="2">
        <f t="shared" si="10"/>
        <v>1.4938297610360398</v>
      </c>
      <c r="E222" s="1">
        <f t="shared" si="11"/>
        <v>256.48654717585526</v>
      </c>
    </row>
    <row r="223" spans="1:5" ht="15.75">
      <c r="A223" s="1">
        <v>340.65</v>
      </c>
      <c r="B223" s="1">
        <v>1.5428</v>
      </c>
      <c r="C223" s="1">
        <f t="shared" si="9"/>
        <v>1.6340348113720091</v>
      </c>
      <c r="D223" s="2">
        <f t="shared" si="10"/>
        <v>1.4952061007911952</v>
      </c>
      <c r="E223" s="1">
        <f t="shared" si="11"/>
        <v>257.4295609846231</v>
      </c>
    </row>
    <row r="224" spans="1:5" ht="15.75">
      <c r="A224" s="1">
        <v>342.22</v>
      </c>
      <c r="B224" s="1">
        <v>1.4658</v>
      </c>
      <c r="C224" s="1">
        <f t="shared" si="9"/>
        <v>1.5529025080022363</v>
      </c>
      <c r="D224" s="2">
        <f t="shared" si="10"/>
        <v>1.496738620944099</v>
      </c>
      <c r="E224" s="1">
        <f t="shared" si="11"/>
        <v>258.4785083278872</v>
      </c>
    </row>
    <row r="225" spans="1:5" ht="15.75">
      <c r="A225" s="1">
        <v>343.72</v>
      </c>
      <c r="B225" s="1">
        <v>1.4573</v>
      </c>
      <c r="C225" s="1">
        <f t="shared" si="9"/>
        <v>1.5442974579782678</v>
      </c>
      <c r="D225" s="2">
        <f t="shared" si="10"/>
        <v>1.4982028121729876</v>
      </c>
      <c r="E225" s="1">
        <f t="shared" si="11"/>
        <v>259.4797078903312</v>
      </c>
    </row>
    <row r="226" spans="1:5" ht="15.75">
      <c r="A226" s="1">
        <v>345.2</v>
      </c>
      <c r="B226" s="1">
        <v>1.4746</v>
      </c>
      <c r="C226" s="1">
        <f t="shared" si="9"/>
        <v>1.5630296270384136</v>
      </c>
      <c r="D226" s="2">
        <f t="shared" si="10"/>
        <v>1.499647480852158</v>
      </c>
      <c r="E226" s="1">
        <f t="shared" si="11"/>
        <v>260.46660649076694</v>
      </c>
    </row>
    <row r="227" spans="1:5" ht="15.75">
      <c r="A227" s="1">
        <v>346.7</v>
      </c>
      <c r="B227" s="1">
        <v>1.4098</v>
      </c>
      <c r="C227" s="1">
        <f t="shared" si="9"/>
        <v>1.4947306725820195</v>
      </c>
      <c r="D227" s="2">
        <f t="shared" si="10"/>
        <v>1.5011116720810467</v>
      </c>
      <c r="E227" s="1">
        <f t="shared" si="11"/>
        <v>261.4658659248905</v>
      </c>
    </row>
    <row r="228" spans="1:5" ht="15.75">
      <c r="A228" s="1">
        <v>348.95</v>
      </c>
      <c r="B228" s="1">
        <v>1.5093</v>
      </c>
      <c r="C228" s="1">
        <f t="shared" si="9"/>
        <v>1.6008463400951503</v>
      </c>
      <c r="D228" s="2">
        <f t="shared" si="10"/>
        <v>1.5033079589243799</v>
      </c>
      <c r="E228" s="1">
        <f t="shared" si="11"/>
        <v>262.9625652449752</v>
      </c>
    </row>
    <row r="229" spans="1:5" ht="15.75">
      <c r="A229" s="1">
        <v>348.95</v>
      </c>
      <c r="B229" s="1">
        <v>1.5318</v>
      </c>
      <c r="C229" s="1">
        <f t="shared" si="9"/>
        <v>1.624711073847314</v>
      </c>
      <c r="D229" s="2">
        <f t="shared" si="10"/>
        <v>1.5033079589243799</v>
      </c>
      <c r="E229" s="1">
        <f t="shared" si="11"/>
        <v>262.9625652449752</v>
      </c>
    </row>
    <row r="230" spans="1:5" ht="15.75">
      <c r="A230" s="1">
        <v>350.45</v>
      </c>
      <c r="B230" s="1">
        <v>1.3723</v>
      </c>
      <c r="C230" s="1">
        <f t="shared" si="9"/>
        <v>1.455913341421099</v>
      </c>
      <c r="D230" s="2">
        <f t="shared" si="10"/>
        <v>1.5047721501532687</v>
      </c>
      <c r="E230" s="1">
        <f t="shared" si="11"/>
        <v>263.9593939009596</v>
      </c>
    </row>
    <row r="231" spans="1:5" ht="15.75">
      <c r="A231" s="1">
        <v>351.93</v>
      </c>
      <c r="B231" s="1">
        <v>1.5749</v>
      </c>
      <c r="C231" s="1">
        <f t="shared" si="9"/>
        <v>1.6712841922487953</v>
      </c>
      <c r="D231" s="2">
        <f t="shared" si="10"/>
        <v>1.506216818832439</v>
      </c>
      <c r="E231" s="1">
        <f t="shared" si="11"/>
        <v>264.9419881606275</v>
      </c>
    </row>
    <row r="232" spans="1:5" ht="15.75">
      <c r="A232" s="1">
        <v>353.45</v>
      </c>
      <c r="B232" s="1">
        <v>1.4269</v>
      </c>
      <c r="C232" s="1">
        <f t="shared" si="9"/>
        <v>1.514623487485675</v>
      </c>
      <c r="D232" s="2">
        <f t="shared" si="10"/>
        <v>1.5077005326110462</v>
      </c>
      <c r="E232" s="1">
        <f t="shared" si="11"/>
        <v>265.9501459261273</v>
      </c>
    </row>
    <row r="233" spans="1:5" ht="15.75">
      <c r="A233" s="1">
        <v>354.95</v>
      </c>
      <c r="B233" s="1">
        <v>1.2211</v>
      </c>
      <c r="C233" s="1">
        <f t="shared" si="9"/>
        <v>1.2965064459630313</v>
      </c>
      <c r="D233" s="2">
        <f t="shared" si="10"/>
        <v>1.5091647238399348</v>
      </c>
      <c r="E233" s="1">
        <f t="shared" si="11"/>
        <v>266.94407321339077</v>
      </c>
    </row>
    <row r="234" spans="1:5" ht="15.75">
      <c r="A234" s="1">
        <v>356.44</v>
      </c>
      <c r="B234" s="1">
        <v>1.4566</v>
      </c>
      <c r="C234" s="1">
        <f t="shared" si="9"/>
        <v>1.5469464392223489</v>
      </c>
      <c r="D234" s="2">
        <f t="shared" si="10"/>
        <v>1.5106191537939644</v>
      </c>
      <c r="E234" s="1">
        <f t="shared" si="11"/>
        <v>267.9304237414228</v>
      </c>
    </row>
    <row r="235" spans="1:5" ht="15.75">
      <c r="A235" s="1">
        <v>358.65</v>
      </c>
      <c r="B235" s="1">
        <v>1.4216</v>
      </c>
      <c r="C235" s="1">
        <f t="shared" si="9"/>
        <v>1.510350508289721</v>
      </c>
      <c r="D235" s="2">
        <f t="shared" si="10"/>
        <v>1.5127763955378606</v>
      </c>
      <c r="E235" s="1">
        <f t="shared" si="11"/>
        <v>269.39131380192265</v>
      </c>
    </row>
    <row r="236" spans="1:5" ht="15.75">
      <c r="A236" s="1">
        <v>360.15</v>
      </c>
      <c r="B236" s="1">
        <v>1.5273</v>
      </c>
      <c r="C236" s="1">
        <f t="shared" si="9"/>
        <v>1.6230686237418408</v>
      </c>
      <c r="D236" s="2">
        <f t="shared" si="10"/>
        <v>1.5142405867667494</v>
      </c>
      <c r="E236" s="1">
        <f t="shared" si="11"/>
        <v>270.3819093605867</v>
      </c>
    </row>
    <row r="237" spans="1:5" ht="15.75">
      <c r="A237" s="1">
        <v>361.65</v>
      </c>
      <c r="B237" s="1">
        <v>1.5113</v>
      </c>
      <c r="C237" s="1">
        <f t="shared" si="9"/>
        <v>1.6064802220569554</v>
      </c>
      <c r="D237" s="2">
        <f t="shared" si="10"/>
        <v>1.515704777995638</v>
      </c>
      <c r="E237" s="1">
        <f t="shared" si="11"/>
        <v>271.3715479905998</v>
      </c>
    </row>
    <row r="238" spans="1:5" ht="15.75">
      <c r="A238" s="1">
        <v>363.15</v>
      </c>
      <c r="B238" s="1">
        <v>1.3549</v>
      </c>
      <c r="C238" s="1">
        <f t="shared" si="9"/>
        <v>1.440602237302543</v>
      </c>
      <c r="D238" s="2">
        <f t="shared" si="10"/>
        <v>1.517168969224527</v>
      </c>
      <c r="E238" s="1">
        <f t="shared" si="11"/>
        <v>272.36023153898975</v>
      </c>
    </row>
    <row r="239" spans="1:5" ht="15.75">
      <c r="A239" s="1">
        <v>364.65</v>
      </c>
      <c r="B239" s="1">
        <v>1.5296</v>
      </c>
      <c r="C239" s="1">
        <f t="shared" si="9"/>
        <v>1.6267725271202451</v>
      </c>
      <c r="D239" s="2">
        <f t="shared" si="10"/>
        <v>1.5186331604534158</v>
      </c>
      <c r="E239" s="1">
        <f t="shared" si="11"/>
        <v>273.3479618474417</v>
      </c>
    </row>
    <row r="240" spans="1:5" ht="15.75">
      <c r="A240" s="1">
        <v>366.15</v>
      </c>
      <c r="B240" s="1">
        <v>1.2281</v>
      </c>
      <c r="C240" s="1">
        <f t="shared" si="9"/>
        <v>1.3064559445433832</v>
      </c>
      <c r="D240" s="2">
        <f t="shared" si="10"/>
        <v>1.5200973516823044</v>
      </c>
      <c r="E240" s="1">
        <f t="shared" si="11"/>
        <v>274.334740752319</v>
      </c>
    </row>
    <row r="241" spans="1:5" ht="15.75">
      <c r="A241" s="1">
        <v>368.27</v>
      </c>
      <c r="B241" s="1">
        <v>1.44</v>
      </c>
      <c r="C241" s="1">
        <f t="shared" si="9"/>
        <v>1.5324343984060684</v>
      </c>
      <c r="D241" s="2">
        <f t="shared" si="10"/>
        <v>1.5221667419524674</v>
      </c>
      <c r="E241" s="1">
        <f t="shared" si="11"/>
        <v>275.72749224370995</v>
      </c>
    </row>
    <row r="242" spans="1:5" ht="15.75">
      <c r="A242" s="1">
        <v>369.77</v>
      </c>
      <c r="B242" s="1">
        <v>1.3363</v>
      </c>
      <c r="C242" s="1">
        <f t="shared" si="9"/>
        <v>1.42244466896548</v>
      </c>
      <c r="D242" s="2">
        <f t="shared" si="10"/>
        <v>1.523630933181356</v>
      </c>
      <c r="E242" s="1">
        <f t="shared" si="11"/>
        <v>276.71198262608095</v>
      </c>
    </row>
    <row r="243" spans="1:5" ht="15.75">
      <c r="A243" s="1">
        <v>371.23</v>
      </c>
      <c r="B243" s="1">
        <v>1.363</v>
      </c>
      <c r="C243" s="1">
        <f t="shared" si="9"/>
        <v>1.4512300691781883</v>
      </c>
      <c r="D243" s="2">
        <f t="shared" si="10"/>
        <v>1.5250560793108079</v>
      </c>
      <c r="E243" s="1">
        <f t="shared" si="11"/>
        <v>277.6693244706247</v>
      </c>
    </row>
    <row r="244" spans="1:5" ht="15.75">
      <c r="A244" s="1">
        <v>371.23</v>
      </c>
      <c r="B244" s="1">
        <v>1.3695</v>
      </c>
      <c r="C244" s="1">
        <f t="shared" si="9"/>
        <v>1.458150828862457</v>
      </c>
      <c r="D244" s="2">
        <f t="shared" si="10"/>
        <v>1.5250560793108079</v>
      </c>
      <c r="E244" s="1">
        <f t="shared" si="11"/>
        <v>277.6693244706247</v>
      </c>
    </row>
    <row r="245" spans="1:5" ht="15.75">
      <c r="A245" s="1">
        <v>372.74</v>
      </c>
      <c r="B245" s="1">
        <v>1.4145</v>
      </c>
      <c r="C245" s="1">
        <f t="shared" si="9"/>
        <v>1.5064546671090215</v>
      </c>
      <c r="D245" s="2">
        <f t="shared" si="10"/>
        <v>1.5265300318145558</v>
      </c>
      <c r="E245" s="1">
        <f t="shared" si="11"/>
        <v>278.6584959697305</v>
      </c>
    </row>
    <row r="246" spans="1:5" ht="15.75">
      <c r="A246" s="1">
        <v>374.26</v>
      </c>
      <c r="B246" s="1">
        <v>1.2917</v>
      </c>
      <c r="C246" s="1">
        <f t="shared" si="9"/>
        <v>1.376030926455362</v>
      </c>
      <c r="D246" s="2">
        <f t="shared" si="10"/>
        <v>1.528013745593163</v>
      </c>
      <c r="E246" s="1">
        <f t="shared" si="11"/>
        <v>279.65325141900814</v>
      </c>
    </row>
    <row r="247" spans="1:5" ht="15.75">
      <c r="A247" s="1">
        <v>375.75</v>
      </c>
      <c r="B247" s="1">
        <v>1.564</v>
      </c>
      <c r="C247" s="1">
        <f t="shared" si="9"/>
        <v>1.6665349904186342</v>
      </c>
      <c r="D247" s="2">
        <f t="shared" si="10"/>
        <v>1.5294681755471926</v>
      </c>
      <c r="E247" s="1">
        <f t="shared" si="11"/>
        <v>280.6274462560252</v>
      </c>
    </row>
    <row r="248" spans="1:5" ht="15.75">
      <c r="A248" s="1">
        <v>377.85</v>
      </c>
      <c r="B248" s="1">
        <v>1.4555</v>
      </c>
      <c r="C248" s="1">
        <f t="shared" si="9"/>
        <v>1.551481163481264</v>
      </c>
      <c r="D248" s="2">
        <f t="shared" si="10"/>
        <v>1.531518043267637</v>
      </c>
      <c r="E248" s="1">
        <f t="shared" si="11"/>
        <v>281.99863480272984</v>
      </c>
    </row>
    <row r="249" spans="1:5" ht="15.75">
      <c r="A249" s="1">
        <v>379.35</v>
      </c>
      <c r="B249" s="1">
        <v>1.5692</v>
      </c>
      <c r="C249" s="1">
        <f t="shared" si="9"/>
        <v>1.6731097356355402</v>
      </c>
      <c r="D249" s="2">
        <f t="shared" si="10"/>
        <v>1.5329822344965258</v>
      </c>
      <c r="E249" s="1">
        <f t="shared" si="11"/>
        <v>282.9771197233282</v>
      </c>
    </row>
    <row r="250" spans="1:5" ht="15.75">
      <c r="A250" s="1">
        <v>380.85</v>
      </c>
      <c r="B250" s="1">
        <v>1.371</v>
      </c>
      <c r="C250" s="1">
        <f t="shared" si="9"/>
        <v>1.4621616278327108</v>
      </c>
      <c r="D250" s="2">
        <f t="shared" si="10"/>
        <v>1.5344464257254145</v>
      </c>
      <c r="E250" s="1">
        <f t="shared" si="11"/>
        <v>283.95467095929973</v>
      </c>
    </row>
    <row r="251" spans="1:5" ht="15.75">
      <c r="A251" s="1">
        <v>382.35</v>
      </c>
      <c r="B251" s="1">
        <v>1.3996</v>
      </c>
      <c r="C251" s="1">
        <f t="shared" si="9"/>
        <v>1.493047529589614</v>
      </c>
      <c r="D251" s="2">
        <f t="shared" si="10"/>
        <v>1.5359106169543033</v>
      </c>
      <c r="E251" s="1">
        <f t="shared" si="11"/>
        <v>284.9312902908169</v>
      </c>
    </row>
    <row r="252" spans="1:5" ht="15.75">
      <c r="A252" s="1">
        <v>383.85</v>
      </c>
      <c r="B252" s="1">
        <v>1.5001</v>
      </c>
      <c r="C252" s="1">
        <f t="shared" si="9"/>
        <v>1.6006694406285877</v>
      </c>
      <c r="D252" s="2">
        <f t="shared" si="10"/>
        <v>1.5373748081831922</v>
      </c>
      <c r="E252" s="1">
        <f t="shared" si="11"/>
        <v>285.9069794929657</v>
      </c>
    </row>
    <row r="253" spans="1:5" ht="15.75">
      <c r="A253" s="1">
        <v>385.31</v>
      </c>
      <c r="B253" s="1">
        <v>1.4025</v>
      </c>
      <c r="C253" s="1">
        <f t="shared" si="9"/>
        <v>1.496900895592938</v>
      </c>
      <c r="D253" s="2">
        <f t="shared" si="10"/>
        <v>1.5387999543126438</v>
      </c>
      <c r="E253" s="1">
        <f t="shared" si="11"/>
        <v>286.85577078705705</v>
      </c>
    </row>
    <row r="254" spans="1:5" ht="15.75">
      <c r="A254" s="1">
        <v>387.45</v>
      </c>
      <c r="B254" s="1">
        <v>1.5089</v>
      </c>
      <c r="C254" s="1">
        <f t="shared" si="9"/>
        <v>1.6110535172747908</v>
      </c>
      <c r="D254" s="2">
        <f t="shared" si="10"/>
        <v>1.5408888671325252</v>
      </c>
      <c r="E254" s="1">
        <f t="shared" si="11"/>
        <v>288.24457957505376</v>
      </c>
    </row>
    <row r="255" spans="1:5" ht="15.75">
      <c r="A255" s="1">
        <v>388.95</v>
      </c>
      <c r="B255" s="1">
        <v>1.3444</v>
      </c>
      <c r="C255" s="1">
        <f t="shared" si="9"/>
        <v>1.4357858142492743</v>
      </c>
      <c r="D255" s="2">
        <f t="shared" si="10"/>
        <v>1.5423530583614138</v>
      </c>
      <c r="E255" s="1">
        <f t="shared" si="11"/>
        <v>289.2171195469287</v>
      </c>
    </row>
    <row r="256" spans="1:5" ht="15.75">
      <c r="A256" s="1">
        <v>390.45</v>
      </c>
      <c r="B256" s="1">
        <v>1.4931</v>
      </c>
      <c r="C256" s="1">
        <f t="shared" si="9"/>
        <v>1.5950035961687763</v>
      </c>
      <c r="D256" s="2">
        <f t="shared" si="10"/>
        <v>1.5438172495903026</v>
      </c>
      <c r="E256" s="1">
        <f t="shared" si="11"/>
        <v>290.1887371398777</v>
      </c>
    </row>
    <row r="257" spans="1:5" ht="15.75">
      <c r="A257" s="1">
        <v>391.95</v>
      </c>
      <c r="B257" s="1">
        <v>1.3341</v>
      </c>
      <c r="C257" s="1">
        <f t="shared" si="9"/>
        <v>1.4255181242876769</v>
      </c>
      <c r="D257" s="2">
        <f t="shared" si="10"/>
        <v>1.5452814408191915</v>
      </c>
      <c r="E257" s="1">
        <f t="shared" si="11"/>
        <v>291.159434101853</v>
      </c>
    </row>
    <row r="258" spans="1:5" ht="15.75">
      <c r="A258" s="1">
        <v>393.48</v>
      </c>
      <c r="B258" s="1">
        <v>1.3181</v>
      </c>
      <c r="C258" s="1">
        <f t="shared" si="9"/>
        <v>1.408790808845564</v>
      </c>
      <c r="D258" s="2">
        <f t="shared" si="10"/>
        <v>1.546774915872658</v>
      </c>
      <c r="E258" s="1">
        <f t="shared" si="11"/>
        <v>292.14858901010723</v>
      </c>
    </row>
    <row r="259" spans="1:5" ht="15.75">
      <c r="A259" s="1">
        <v>394.95</v>
      </c>
      <c r="B259" s="1">
        <v>1.4068</v>
      </c>
      <c r="C259" s="1">
        <f t="shared" si="9"/>
        <v>1.5039722014061192</v>
      </c>
      <c r="D259" s="2">
        <f t="shared" si="10"/>
        <v>1.548209823276969</v>
      </c>
      <c r="E259" s="1">
        <f t="shared" si="11"/>
        <v>293.09807271567405</v>
      </c>
    </row>
    <row r="260" spans="1:5" ht="15.75">
      <c r="A260" s="1">
        <v>397.15</v>
      </c>
      <c r="B260" s="1">
        <v>1.4147</v>
      </c>
      <c r="C260" s="1">
        <f t="shared" si="9"/>
        <v>1.512987463978158</v>
      </c>
      <c r="D260" s="2">
        <f t="shared" si="10"/>
        <v>1.5503573037460059</v>
      </c>
      <c r="E260" s="1">
        <f t="shared" si="11"/>
        <v>294.5171004421757</v>
      </c>
    </row>
    <row r="261" spans="1:5" ht="15.75">
      <c r="A261" s="1">
        <v>398.65</v>
      </c>
      <c r="B261" s="1">
        <v>1.5953</v>
      </c>
      <c r="C261" s="1">
        <f t="shared" si="9"/>
        <v>1.7065727295987791</v>
      </c>
      <c r="D261" s="2">
        <f t="shared" si="10"/>
        <v>1.5518214949748945</v>
      </c>
      <c r="E261" s="1">
        <f t="shared" si="11"/>
        <v>295.4837064628149</v>
      </c>
    </row>
    <row r="262" spans="1:5" ht="15.75">
      <c r="A262" s="1">
        <v>400.15</v>
      </c>
      <c r="B262" s="1">
        <v>1.0548</v>
      </c>
      <c r="C262" s="1">
        <f t="shared" si="9"/>
        <v>1.1286622224829845</v>
      </c>
      <c r="D262" s="2">
        <f t="shared" si="10"/>
        <v>1.5532856862037834</v>
      </c>
      <c r="E262" s="1">
        <f t="shared" si="11"/>
        <v>296.44940132070417</v>
      </c>
    </row>
    <row r="263" spans="1:5" ht="15.75">
      <c r="A263" s="1">
        <v>401.67</v>
      </c>
      <c r="B263" s="1">
        <v>1.3852</v>
      </c>
      <c r="C263" s="1">
        <f t="shared" si="9"/>
        <v>1.4825837610554853</v>
      </c>
      <c r="D263" s="2">
        <f t="shared" si="10"/>
        <v>1.5547693999823906</v>
      </c>
      <c r="E263" s="1">
        <f t="shared" si="11"/>
        <v>297.4270382616018</v>
      </c>
    </row>
    <row r="264" spans="1:5" ht="15.75">
      <c r="A264" s="1">
        <v>403.16</v>
      </c>
      <c r="B264" s="1">
        <v>1.6764</v>
      </c>
      <c r="C264" s="1">
        <f t="shared" si="9"/>
        <v>1.7947131290170206</v>
      </c>
      <c r="D264" s="2">
        <f t="shared" si="10"/>
        <v>1.5562238299364202</v>
      </c>
      <c r="E264" s="1">
        <f t="shared" si="11"/>
        <v>298.38448408098685</v>
      </c>
    </row>
    <row r="265" spans="1:5" ht="15.75">
      <c r="A265" s="1">
        <v>404.65</v>
      </c>
      <c r="B265" s="1">
        <v>1.2117</v>
      </c>
      <c r="C265" s="1">
        <f t="shared" si="9"/>
        <v>1.2975470034341945</v>
      </c>
      <c r="D265" s="2">
        <f t="shared" si="10"/>
        <v>1.5576782598904497</v>
      </c>
      <c r="E265" s="1">
        <f t="shared" si="11"/>
        <v>299.3410359173749</v>
      </c>
    </row>
    <row r="266" spans="1:5" ht="15.75">
      <c r="A266" s="1">
        <v>406.76</v>
      </c>
      <c r="B266" s="1">
        <v>1.5384</v>
      </c>
      <c r="C266" s="1">
        <f t="shared" si="9"/>
        <v>1.647987224392323</v>
      </c>
      <c r="D266" s="2">
        <f t="shared" si="10"/>
        <v>1.5597378888857532</v>
      </c>
      <c r="E266" s="1">
        <f t="shared" si="11"/>
        <v>300.6938273158754</v>
      </c>
    </row>
    <row r="267" spans="1:5" ht="15.75">
      <c r="A267" s="1">
        <v>408.26</v>
      </c>
      <c r="B267" s="1">
        <v>1.335</v>
      </c>
      <c r="C267" s="1">
        <f t="shared" si="9"/>
        <v>1.4304645920806396</v>
      </c>
      <c r="D267" s="2">
        <f t="shared" si="10"/>
        <v>1.561202080114642</v>
      </c>
      <c r="E267" s="1">
        <f t="shared" si="11"/>
        <v>301.6546254208138</v>
      </c>
    </row>
    <row r="268" spans="1:5" ht="15.75">
      <c r="A268" s="1">
        <v>409.76</v>
      </c>
      <c r="B268" s="1">
        <v>1.5998</v>
      </c>
      <c r="C268" s="1">
        <f t="shared" si="9"/>
        <v>1.7146393556696222</v>
      </c>
      <c r="D268" s="2">
        <f t="shared" si="10"/>
        <v>1.5626662713435309</v>
      </c>
      <c r="E268" s="1">
        <f t="shared" si="11"/>
        <v>302.61452327457005</v>
      </c>
    </row>
    <row r="269" spans="1:5" ht="15.75">
      <c r="A269" s="1">
        <v>411.26</v>
      </c>
      <c r="B269" s="1">
        <v>1.5634</v>
      </c>
      <c r="C269" s="1">
        <f t="shared" si="9"/>
        <v>1.6760556065577188</v>
      </c>
      <c r="D269" s="2">
        <f t="shared" si="10"/>
        <v>1.5641304625724195</v>
      </c>
      <c r="E269" s="1">
        <f t="shared" si="11"/>
        <v>303.5735225626045</v>
      </c>
    </row>
    <row r="270" spans="1:5" ht="15.75">
      <c r="A270" s="1">
        <v>412.74</v>
      </c>
      <c r="B270" s="1">
        <v>1.2283</v>
      </c>
      <c r="C270" s="1">
        <f t="shared" si="9"/>
        <v>1.3171416309539512</v>
      </c>
      <c r="D270" s="2">
        <f t="shared" si="10"/>
        <v>1.5655751312515898</v>
      </c>
      <c r="E270" s="1">
        <f t="shared" si="11"/>
        <v>304.5188620550739</v>
      </c>
    </row>
    <row r="271" spans="1:5" ht="15.75">
      <c r="A271" s="1">
        <v>414.24</v>
      </c>
      <c r="B271" s="1">
        <v>1.3814</v>
      </c>
      <c r="C271" s="1">
        <f t="shared" si="9"/>
        <v>1.4816944024836534</v>
      </c>
      <c r="D271" s="2">
        <f t="shared" si="10"/>
        <v>1.5670393224804786</v>
      </c>
      <c r="E271" s="1">
        <f t="shared" si="11"/>
        <v>305.47608117426336</v>
      </c>
    </row>
    <row r="272" spans="1:5" ht="15.75">
      <c r="A272" s="1">
        <v>416.35</v>
      </c>
      <c r="B272" s="1">
        <v>1.4145</v>
      </c>
      <c r="C272" s="1">
        <f t="shared" si="9"/>
        <v>1.5177437823580553</v>
      </c>
      <c r="D272" s="2">
        <f t="shared" si="10"/>
        <v>1.569098951475782</v>
      </c>
      <c r="E272" s="1">
        <f t="shared" si="11"/>
        <v>306.8208019759792</v>
      </c>
    </row>
    <row r="273" spans="1:5" ht="15.75">
      <c r="A273" s="1">
        <v>417.85</v>
      </c>
      <c r="B273" s="1">
        <v>1.5193</v>
      </c>
      <c r="C273" s="1">
        <f t="shared" si="9"/>
        <v>1.6306101587746467</v>
      </c>
      <c r="D273" s="2">
        <f t="shared" si="10"/>
        <v>1.570563142704671</v>
      </c>
      <c r="E273" s="1">
        <f t="shared" si="11"/>
        <v>307.7758734145059</v>
      </c>
    </row>
    <row r="274" spans="1:5" ht="15.75">
      <c r="A274" s="1">
        <v>419.35</v>
      </c>
      <c r="B274" s="1">
        <v>1.8777</v>
      </c>
      <c r="C274" s="1">
        <f t="shared" si="9"/>
        <v>2.015783467085639</v>
      </c>
      <c r="D274" s="2">
        <f t="shared" si="10"/>
        <v>1.5720273339335598</v>
      </c>
      <c r="E274" s="1">
        <f t="shared" si="11"/>
        <v>308.73005529647526</v>
      </c>
    </row>
    <row r="275" spans="1:5" ht="15.75">
      <c r="A275" s="1">
        <v>420.86</v>
      </c>
      <c r="B275" s="1">
        <v>1.5315</v>
      </c>
      <c r="C275" s="1">
        <f t="shared" si="9"/>
        <v>1.6445476154528489</v>
      </c>
      <c r="D275" s="2">
        <f t="shared" si="10"/>
        <v>1.5735012864373077</v>
      </c>
      <c r="E275" s="1">
        <f t="shared" si="11"/>
        <v>309.6896986174025</v>
      </c>
    </row>
    <row r="276" spans="1:5" ht="15.75">
      <c r="A276" s="1">
        <v>422.42</v>
      </c>
      <c r="B276" s="1">
        <v>1.5852</v>
      </c>
      <c r="C276" s="1">
        <f t="shared" si="9"/>
        <v>1.702664042458618</v>
      </c>
      <c r="D276" s="2">
        <f t="shared" si="10"/>
        <v>1.5750240453153521</v>
      </c>
      <c r="E276" s="1">
        <f t="shared" si="11"/>
        <v>310.6801596866414</v>
      </c>
    </row>
    <row r="277" spans="1:5" ht="15.75">
      <c r="A277" s="1">
        <v>423.77</v>
      </c>
      <c r="B277" s="1">
        <v>1.3421</v>
      </c>
      <c r="C277" s="1">
        <f t="shared" si="9"/>
        <v>1.4418818025706444</v>
      </c>
      <c r="D277" s="2">
        <f t="shared" si="10"/>
        <v>1.576341817421352</v>
      </c>
      <c r="E277" s="1">
        <f t="shared" si="11"/>
        <v>311.536572924608</v>
      </c>
    </row>
    <row r="278" spans="1:5" ht="15.75">
      <c r="A278" s="1">
        <v>426.1</v>
      </c>
      <c r="B278" s="1">
        <v>1.4414</v>
      </c>
      <c r="C278" s="1">
        <f t="shared" si="9"/>
        <v>1.5491791375456232</v>
      </c>
      <c r="D278" s="2">
        <f t="shared" si="10"/>
        <v>1.5786161944635593</v>
      </c>
      <c r="E278" s="1">
        <f t="shared" si="11"/>
        <v>313.0125491677073</v>
      </c>
    </row>
    <row r="279" spans="1:5" ht="15.75">
      <c r="A279" s="1">
        <v>427.55</v>
      </c>
      <c r="B279" s="1">
        <v>1.3862</v>
      </c>
      <c r="C279" s="1">
        <f t="shared" si="9"/>
        <v>1.490219461729002</v>
      </c>
      <c r="D279" s="2">
        <f t="shared" si="10"/>
        <v>1.5800315793181516</v>
      </c>
      <c r="E279" s="1">
        <f t="shared" si="11"/>
        <v>313.9302523446436</v>
      </c>
    </row>
    <row r="280" spans="1:5" ht="15.75">
      <c r="A280" s="1">
        <v>429.05</v>
      </c>
      <c r="B280" s="1">
        <v>1.373</v>
      </c>
      <c r="C280" s="1">
        <f aca="true" t="shared" si="12" ref="C280:C343">B280*(1+($I$31+$I$32*A280)/(1282900)+($I$33+A280*$I$34-$I$35)/400)</f>
        <v>1.4764058487852456</v>
      </c>
      <c r="D280" s="2">
        <f aca="true" t="shared" si="13" ref="D280:D343">G$21+G$23*A280</f>
        <v>1.5814957705470405</v>
      </c>
      <c r="E280" s="1">
        <f aca="true" t="shared" si="14" ref="E280:E343">E279+(A280-A279)/D280</f>
        <v>314.8787215267528</v>
      </c>
    </row>
    <row r="281" spans="1:5" ht="15.75">
      <c r="A281" s="1">
        <v>430.63</v>
      </c>
      <c r="B281" s="1">
        <v>1.3585</v>
      </c>
      <c r="C281" s="1">
        <f t="shared" si="12"/>
        <v>1.4612066132496613</v>
      </c>
      <c r="D281" s="2">
        <f t="shared" si="13"/>
        <v>1.5830380519748033</v>
      </c>
      <c r="E281" s="1">
        <f t="shared" si="14"/>
        <v>315.8768023991797</v>
      </c>
    </row>
    <row r="282" spans="1:5" ht="15.75">
      <c r="A282" s="1">
        <v>431.95</v>
      </c>
      <c r="B282" s="1">
        <v>1.3512</v>
      </c>
      <c r="C282" s="1">
        <f t="shared" si="12"/>
        <v>1.4536811224211361</v>
      </c>
      <c r="D282" s="2">
        <f t="shared" si="13"/>
        <v>1.5843265402562254</v>
      </c>
      <c r="E282" s="1">
        <f t="shared" si="14"/>
        <v>316.7099639769606</v>
      </c>
    </row>
    <row r="283" spans="1:5" ht="15.75">
      <c r="A283" s="1">
        <v>433.5</v>
      </c>
      <c r="B283" s="1">
        <v>1.4255</v>
      </c>
      <c r="C283" s="1">
        <f t="shared" si="12"/>
        <v>1.534020732131795</v>
      </c>
      <c r="D283" s="2">
        <f t="shared" si="13"/>
        <v>1.5858395378594103</v>
      </c>
      <c r="E283" s="1">
        <f t="shared" si="14"/>
        <v>317.68736425170226</v>
      </c>
    </row>
    <row r="284" spans="1:5" ht="15.75">
      <c r="A284" s="1">
        <v>435.7</v>
      </c>
      <c r="B284" s="1">
        <v>1.4655</v>
      </c>
      <c r="C284" s="1">
        <f t="shared" si="12"/>
        <v>1.577655896826358</v>
      </c>
      <c r="D284" s="2">
        <f t="shared" si="13"/>
        <v>1.5879870183284472</v>
      </c>
      <c r="E284" s="1">
        <f t="shared" si="14"/>
        <v>319.07276600537386</v>
      </c>
    </row>
    <row r="285" spans="1:5" ht="15.75">
      <c r="A285" s="1">
        <v>437.2</v>
      </c>
      <c r="B285" s="1">
        <v>1.6319</v>
      </c>
      <c r="C285" s="1">
        <f t="shared" si="12"/>
        <v>1.7572385999678493</v>
      </c>
      <c r="D285" s="2">
        <f t="shared" si="13"/>
        <v>1.589451209557336</v>
      </c>
      <c r="E285" s="1">
        <f t="shared" si="14"/>
        <v>320.01648795857415</v>
      </c>
    </row>
    <row r="286" spans="1:5" ht="15.75">
      <c r="A286" s="1">
        <v>438.65</v>
      </c>
      <c r="B286" s="1">
        <v>1.5256</v>
      </c>
      <c r="C286" s="1">
        <f t="shared" si="12"/>
        <v>1.6431790309617276</v>
      </c>
      <c r="D286" s="2">
        <f t="shared" si="13"/>
        <v>1.5908665944119287</v>
      </c>
      <c r="E286" s="1">
        <f t="shared" si="14"/>
        <v>320.92794087680954</v>
      </c>
    </row>
    <row r="287" spans="1:5" ht="15.75">
      <c r="A287" s="1">
        <v>440.15</v>
      </c>
      <c r="B287" s="1">
        <v>1.5619</v>
      </c>
      <c r="C287" s="1">
        <f t="shared" si="12"/>
        <v>1.6827054577587692</v>
      </c>
      <c r="D287" s="2">
        <f t="shared" si="13"/>
        <v>1.5923307856408173</v>
      </c>
      <c r="E287" s="1">
        <f t="shared" si="14"/>
        <v>321.8699562002125</v>
      </c>
    </row>
    <row r="288" spans="1:5" ht="15.75">
      <c r="A288" s="1">
        <v>441.65</v>
      </c>
      <c r="B288" s="1">
        <v>1.5651</v>
      </c>
      <c r="C288" s="1">
        <f t="shared" si="12"/>
        <v>1.6865826018941106</v>
      </c>
      <c r="D288" s="2">
        <f t="shared" si="13"/>
        <v>1.5937949768697062</v>
      </c>
      <c r="E288" s="1">
        <f t="shared" si="14"/>
        <v>322.8111061108153</v>
      </c>
    </row>
    <row r="289" spans="1:5" ht="15.75">
      <c r="A289" s="1">
        <v>443.4</v>
      </c>
      <c r="B289" s="1">
        <v>1.1763</v>
      </c>
      <c r="C289" s="1">
        <f t="shared" si="12"/>
        <v>1.2679807874244016</v>
      </c>
      <c r="D289" s="2">
        <f t="shared" si="13"/>
        <v>1.5955031999700764</v>
      </c>
      <c r="E289" s="1">
        <f t="shared" si="14"/>
        <v>323.9079387589935</v>
      </c>
    </row>
    <row r="290" spans="1:5" ht="15.75">
      <c r="A290" s="1">
        <v>445.25</v>
      </c>
      <c r="B290" s="1">
        <v>1.5503</v>
      </c>
      <c r="C290" s="1">
        <f t="shared" si="12"/>
        <v>1.671655214399527</v>
      </c>
      <c r="D290" s="2">
        <f t="shared" si="13"/>
        <v>1.5973090358190392</v>
      </c>
      <c r="E290" s="1">
        <f t="shared" si="14"/>
        <v>325.06613667718875</v>
      </c>
    </row>
    <row r="291" spans="1:5" ht="15.75">
      <c r="A291" s="1">
        <v>446.75</v>
      </c>
      <c r="B291" s="1">
        <v>1.3494</v>
      </c>
      <c r="C291" s="1">
        <f t="shared" si="12"/>
        <v>1.4553994836816153</v>
      </c>
      <c r="D291" s="2">
        <f t="shared" si="13"/>
        <v>1.598773227047928</v>
      </c>
      <c r="E291" s="1">
        <f t="shared" si="14"/>
        <v>326.0043560410254</v>
      </c>
    </row>
    <row r="292" spans="1:5" ht="15.75">
      <c r="A292" s="1">
        <v>448.25</v>
      </c>
      <c r="B292" s="1">
        <v>1.3948</v>
      </c>
      <c r="C292" s="1">
        <f t="shared" si="12"/>
        <v>1.5047486821217912</v>
      </c>
      <c r="D292" s="2">
        <f t="shared" si="13"/>
        <v>1.6002374182768166</v>
      </c>
      <c r="E292" s="1">
        <f t="shared" si="14"/>
        <v>326.94171694939314</v>
      </c>
    </row>
    <row r="293" spans="1:5" ht="15.75">
      <c r="A293" s="1">
        <v>449.78</v>
      </c>
      <c r="B293" s="1">
        <v>1.476</v>
      </c>
      <c r="C293" s="1">
        <f t="shared" si="12"/>
        <v>1.5927627641385003</v>
      </c>
      <c r="D293" s="2">
        <f t="shared" si="13"/>
        <v>1.6017308933302834</v>
      </c>
      <c r="E293" s="1">
        <f t="shared" si="14"/>
        <v>327.89693358807506</v>
      </c>
    </row>
    <row r="294" spans="1:5" ht="15.75">
      <c r="A294" s="1">
        <v>451.23</v>
      </c>
      <c r="B294" s="1">
        <v>1.3013</v>
      </c>
      <c r="C294" s="1">
        <f t="shared" si="12"/>
        <v>1.4045879884271388</v>
      </c>
      <c r="D294" s="2">
        <f t="shared" si="13"/>
        <v>1.6031462781848758</v>
      </c>
      <c r="E294" s="1">
        <f t="shared" si="14"/>
        <v>328.8014050138777</v>
      </c>
    </row>
    <row r="295" spans="1:5" ht="15.75">
      <c r="A295" s="1">
        <v>452.82</v>
      </c>
      <c r="B295" s="1">
        <v>1.5224</v>
      </c>
      <c r="C295" s="1">
        <f t="shared" si="12"/>
        <v>1.6436803352379226</v>
      </c>
      <c r="D295" s="2">
        <f t="shared" si="13"/>
        <v>1.6046983208874979</v>
      </c>
      <c r="E295" s="1">
        <f t="shared" si="14"/>
        <v>329.79224545990036</v>
      </c>
    </row>
    <row r="296" spans="1:5" ht="15.75">
      <c r="A296" s="1">
        <v>454.9</v>
      </c>
      <c r="B296" s="1">
        <v>1.4481</v>
      </c>
      <c r="C296" s="1">
        <f t="shared" si="12"/>
        <v>1.5640125366780038</v>
      </c>
      <c r="D296" s="2">
        <f t="shared" si="13"/>
        <v>1.6067286660582236</v>
      </c>
      <c r="E296" s="1">
        <f t="shared" si="14"/>
        <v>331.08680131362945</v>
      </c>
    </row>
    <row r="297" spans="1:5" ht="15.75">
      <c r="A297" s="1">
        <v>456.47</v>
      </c>
      <c r="B297" s="1">
        <v>1.6447</v>
      </c>
      <c r="C297" s="1">
        <f t="shared" si="12"/>
        <v>1.776821858720031</v>
      </c>
      <c r="D297" s="2">
        <f t="shared" si="13"/>
        <v>1.6082611862111273</v>
      </c>
      <c r="E297" s="1">
        <f t="shared" si="14"/>
        <v>332.06301090785513</v>
      </c>
    </row>
    <row r="298" spans="1:5" ht="15.75">
      <c r="A298" s="1">
        <v>457.99</v>
      </c>
      <c r="B298" s="1">
        <v>1.5423</v>
      </c>
      <c r="C298" s="1">
        <f t="shared" si="12"/>
        <v>1.666624898937658</v>
      </c>
      <c r="D298" s="2">
        <f t="shared" si="13"/>
        <v>1.6097448999897346</v>
      </c>
      <c r="E298" s="1">
        <f t="shared" si="14"/>
        <v>333.00725990035676</v>
      </c>
    </row>
    <row r="299" spans="1:5" ht="15.75">
      <c r="A299" s="1">
        <v>459.35</v>
      </c>
      <c r="B299" s="1">
        <v>1.4978</v>
      </c>
      <c r="C299" s="1">
        <f t="shared" si="12"/>
        <v>1.618910540610654</v>
      </c>
      <c r="D299" s="2">
        <f t="shared" si="13"/>
        <v>1.6110724333705937</v>
      </c>
      <c r="E299" s="1">
        <f t="shared" si="14"/>
        <v>333.85141809699024</v>
      </c>
    </row>
    <row r="300" spans="1:5" ht="15.75">
      <c r="A300" s="1">
        <v>460.85</v>
      </c>
      <c r="B300" s="1">
        <v>1.5185</v>
      </c>
      <c r="C300" s="1">
        <f t="shared" si="12"/>
        <v>1.6417011681824187</v>
      </c>
      <c r="D300" s="2">
        <f t="shared" si="13"/>
        <v>1.6125366245994825</v>
      </c>
      <c r="E300" s="1">
        <f t="shared" si="14"/>
        <v>334.78162952730275</v>
      </c>
    </row>
    <row r="301" spans="1:5" ht="15.75">
      <c r="A301" s="1">
        <v>462.35</v>
      </c>
      <c r="B301" s="1">
        <v>1.3053</v>
      </c>
      <c r="C301" s="1">
        <f t="shared" si="12"/>
        <v>1.4115618343907865</v>
      </c>
      <c r="D301" s="2">
        <f t="shared" si="13"/>
        <v>1.6140008158283712</v>
      </c>
      <c r="E301" s="1">
        <f t="shared" si="14"/>
        <v>335.71099708727525</v>
      </c>
    </row>
    <row r="302" spans="1:5" ht="15.75">
      <c r="A302" s="1">
        <v>464.45</v>
      </c>
      <c r="B302" s="1">
        <v>1.6802</v>
      </c>
      <c r="C302" s="1">
        <f t="shared" si="12"/>
        <v>1.8176274158131558</v>
      </c>
      <c r="D302" s="2">
        <f t="shared" si="13"/>
        <v>1.6160506835488155</v>
      </c>
      <c r="E302" s="1">
        <f t="shared" si="14"/>
        <v>337.0104612819182</v>
      </c>
    </row>
    <row r="303" spans="1:5" ht="15.75">
      <c r="A303" s="1">
        <v>465.95</v>
      </c>
      <c r="B303" s="1">
        <v>1.3699</v>
      </c>
      <c r="C303" s="1">
        <f t="shared" si="12"/>
        <v>1.482323321026485</v>
      </c>
      <c r="D303" s="2">
        <f t="shared" si="13"/>
        <v>1.6175148747777044</v>
      </c>
      <c r="E303" s="1">
        <f t="shared" si="14"/>
        <v>337.93780978633686</v>
      </c>
    </row>
    <row r="304" spans="1:5" ht="15.75">
      <c r="A304" s="1">
        <v>467.45</v>
      </c>
      <c r="B304" s="1">
        <v>1.6705</v>
      </c>
      <c r="C304" s="1">
        <f t="shared" si="12"/>
        <v>1.8080511768089977</v>
      </c>
      <c r="D304" s="2">
        <f t="shared" si="13"/>
        <v>1.618979066006593</v>
      </c>
      <c r="E304" s="1">
        <f t="shared" si="14"/>
        <v>338.8643196044656</v>
      </c>
    </row>
    <row r="305" spans="1:5" ht="15.75">
      <c r="A305" s="1">
        <v>468.95</v>
      </c>
      <c r="B305" s="1">
        <v>1.4047</v>
      </c>
      <c r="C305" s="1">
        <f t="shared" si="12"/>
        <v>1.5207504613855467</v>
      </c>
      <c r="D305" s="2">
        <f t="shared" si="13"/>
        <v>1.6204432572354819</v>
      </c>
      <c r="E305" s="1">
        <f t="shared" si="14"/>
        <v>339.78999225193553</v>
      </c>
    </row>
    <row r="306" spans="1:5" ht="15.75">
      <c r="A306" s="1">
        <v>470.45</v>
      </c>
      <c r="B306" s="1">
        <v>1.1948</v>
      </c>
      <c r="C306" s="1">
        <f t="shared" si="12"/>
        <v>1.2938373854604983</v>
      </c>
      <c r="D306" s="2">
        <f t="shared" si="13"/>
        <v>1.6219074484643707</v>
      </c>
      <c r="E306" s="1">
        <f t="shared" si="14"/>
        <v>340.71482924027305</v>
      </c>
    </row>
    <row r="307" spans="1:5" ht="15.75">
      <c r="A307" s="1">
        <v>471.95</v>
      </c>
      <c r="B307" s="1">
        <v>1.545</v>
      </c>
      <c r="C307" s="1">
        <f t="shared" si="12"/>
        <v>1.6734897064619936</v>
      </c>
      <c r="D307" s="2">
        <f t="shared" si="13"/>
        <v>1.6233716396932594</v>
      </c>
      <c r="E307" s="1">
        <f t="shared" si="14"/>
        <v>341.6388320769146</v>
      </c>
    </row>
    <row r="308" spans="1:5" ht="15.75">
      <c r="A308" s="1">
        <v>474.09</v>
      </c>
      <c r="B308" s="1">
        <v>1.488</v>
      </c>
      <c r="C308" s="1">
        <f t="shared" si="12"/>
        <v>1.6123320666237178</v>
      </c>
      <c r="D308" s="2">
        <f t="shared" si="13"/>
        <v>1.6254605525131407</v>
      </c>
      <c r="E308" s="1">
        <f t="shared" si="14"/>
        <v>342.9553820212927</v>
      </c>
    </row>
    <row r="309" spans="1:5" ht="15.75">
      <c r="A309" s="1">
        <v>475.55</v>
      </c>
      <c r="B309" s="1">
        <v>1.5538</v>
      </c>
      <c r="C309" s="1">
        <f t="shared" si="12"/>
        <v>1.6840452472767924</v>
      </c>
      <c r="D309" s="2">
        <f t="shared" si="13"/>
        <v>1.6268856986425924</v>
      </c>
      <c r="E309" s="1">
        <f t="shared" si="14"/>
        <v>343.8528021665544</v>
      </c>
    </row>
    <row r="310" spans="1:5" ht="15.75">
      <c r="A310" s="1">
        <v>477.05</v>
      </c>
      <c r="B310" s="1">
        <v>1.245</v>
      </c>
      <c r="C310" s="1">
        <f t="shared" si="12"/>
        <v>1.349702260315353</v>
      </c>
      <c r="D310" s="2">
        <f t="shared" si="13"/>
        <v>1.6283498898714812</v>
      </c>
      <c r="E310" s="1">
        <f t="shared" si="14"/>
        <v>344.773980108304</v>
      </c>
    </row>
    <row r="311" spans="1:5" ht="15.75">
      <c r="A311" s="1">
        <v>478.55</v>
      </c>
      <c r="B311" s="1">
        <v>1.3511</v>
      </c>
      <c r="C311" s="1">
        <f t="shared" si="12"/>
        <v>1.4650959732882078</v>
      </c>
      <c r="D311" s="2">
        <f t="shared" si="13"/>
        <v>1.62981408110037</v>
      </c>
      <c r="E311" s="1">
        <f t="shared" si="14"/>
        <v>345.69433048286163</v>
      </c>
    </row>
    <row r="312" spans="1:5" ht="15.75">
      <c r="A312" s="1">
        <v>483.86</v>
      </c>
      <c r="B312" s="1">
        <v>1.2885</v>
      </c>
      <c r="C312" s="1">
        <f t="shared" si="12"/>
        <v>1.3984663725473858</v>
      </c>
      <c r="D312" s="2">
        <f t="shared" si="13"/>
        <v>1.6349973180506363</v>
      </c>
      <c r="E312" s="1">
        <f t="shared" si="14"/>
        <v>348.9420422322185</v>
      </c>
    </row>
    <row r="313" spans="1:5" ht="15.75">
      <c r="A313" s="1">
        <v>485.18</v>
      </c>
      <c r="B313" s="1">
        <v>1.5626</v>
      </c>
      <c r="C313" s="1">
        <f t="shared" si="12"/>
        <v>1.6963367755036454</v>
      </c>
      <c r="D313" s="2">
        <f t="shared" si="13"/>
        <v>1.6362858063320584</v>
      </c>
      <c r="E313" s="1">
        <f t="shared" si="14"/>
        <v>349.74874726803307</v>
      </c>
    </row>
    <row r="314" spans="1:5" ht="15.75">
      <c r="A314" s="1">
        <v>486.65</v>
      </c>
      <c r="B314" s="1">
        <v>1.5661</v>
      </c>
      <c r="C314" s="1">
        <f t="shared" si="12"/>
        <v>1.700557642457504</v>
      </c>
      <c r="D314" s="2">
        <f t="shared" si="13"/>
        <v>1.6377207137363694</v>
      </c>
      <c r="E314" s="1">
        <f t="shared" si="14"/>
        <v>350.6463362083636</v>
      </c>
    </row>
    <row r="315" spans="1:5" ht="15.75">
      <c r="A315" s="1">
        <v>488.15</v>
      </c>
      <c r="B315" s="1">
        <v>1.6404</v>
      </c>
      <c r="C315" s="1">
        <f t="shared" si="12"/>
        <v>1.7816869852881492</v>
      </c>
      <c r="D315" s="2">
        <f t="shared" si="13"/>
        <v>1.639184904965258</v>
      </c>
      <c r="E315" s="1">
        <f t="shared" si="14"/>
        <v>351.56142516230426</v>
      </c>
    </row>
    <row r="316" spans="1:5" ht="15.75">
      <c r="A316" s="1">
        <v>489.98</v>
      </c>
      <c r="B316" s="1">
        <v>1.6322</v>
      </c>
      <c r="C316" s="1">
        <f t="shared" si="12"/>
        <v>1.7733273549729072</v>
      </c>
      <c r="D316" s="2">
        <f t="shared" si="13"/>
        <v>1.6409712182645024</v>
      </c>
      <c r="E316" s="1">
        <f t="shared" si="14"/>
        <v>352.6766183964278</v>
      </c>
    </row>
    <row r="317" spans="1:5" ht="15.75">
      <c r="A317" s="1">
        <v>491.22</v>
      </c>
      <c r="B317" s="1">
        <v>1.5345</v>
      </c>
      <c r="C317" s="1">
        <f t="shared" si="12"/>
        <v>1.6675279980366453</v>
      </c>
      <c r="D317" s="2">
        <f t="shared" si="13"/>
        <v>1.6421816163470506</v>
      </c>
      <c r="E317" s="1">
        <f t="shared" si="14"/>
        <v>353.43171149189084</v>
      </c>
    </row>
    <row r="318" spans="1:5" ht="15.75">
      <c r="A318" s="1">
        <v>491.22</v>
      </c>
      <c r="B318" s="1">
        <v>1.5345</v>
      </c>
      <c r="C318" s="1">
        <f t="shared" si="12"/>
        <v>1.6675279980366453</v>
      </c>
      <c r="D318" s="2">
        <f t="shared" si="13"/>
        <v>1.6421816163470506</v>
      </c>
      <c r="E318" s="1">
        <f t="shared" si="14"/>
        <v>353.43171149189084</v>
      </c>
    </row>
    <row r="319" spans="1:5" ht="15.75">
      <c r="A319" s="1">
        <v>493.25</v>
      </c>
      <c r="B319" s="1">
        <v>1.6385</v>
      </c>
      <c r="C319" s="1">
        <f t="shared" si="12"/>
        <v>1.7811526207549058</v>
      </c>
      <c r="D319" s="2">
        <f t="shared" si="13"/>
        <v>1.64416315514348</v>
      </c>
      <c r="E319" s="1">
        <f t="shared" si="14"/>
        <v>354.66638214708064</v>
      </c>
    </row>
    <row r="320" spans="1:5" ht="15.75">
      <c r="A320" s="1">
        <v>494.75</v>
      </c>
      <c r="B320" s="1">
        <v>1.1169</v>
      </c>
      <c r="C320" s="1">
        <f t="shared" si="12"/>
        <v>1.2144471963123644</v>
      </c>
      <c r="D320" s="2">
        <f t="shared" si="13"/>
        <v>1.6456273463723687</v>
      </c>
      <c r="E320" s="1">
        <f t="shared" si="14"/>
        <v>355.5778886332281</v>
      </c>
    </row>
    <row r="321" spans="1:5" ht="15.75">
      <c r="A321" s="1">
        <v>496.25</v>
      </c>
      <c r="B321" s="1">
        <v>1.6026</v>
      </c>
      <c r="C321" s="1">
        <f t="shared" si="12"/>
        <v>1.743006928819667</v>
      </c>
      <c r="D321" s="2">
        <f t="shared" si="13"/>
        <v>1.6470915376012576</v>
      </c>
      <c r="E321" s="1">
        <f t="shared" si="14"/>
        <v>356.48858483058973</v>
      </c>
    </row>
    <row r="322" spans="1:5" ht="15.75">
      <c r="A322" s="1">
        <v>497.75</v>
      </c>
      <c r="B322" s="1">
        <v>1.3148</v>
      </c>
      <c r="C322" s="1">
        <f t="shared" si="12"/>
        <v>1.430353135459081</v>
      </c>
      <c r="D322" s="2">
        <f t="shared" si="13"/>
        <v>1.6485557288301464</v>
      </c>
      <c r="E322" s="1">
        <f t="shared" si="14"/>
        <v>357.3984721785076</v>
      </c>
    </row>
    <row r="323" spans="1:5" ht="15.75">
      <c r="A323" s="1">
        <v>499.25</v>
      </c>
      <c r="B323" s="1">
        <v>1.657</v>
      </c>
      <c r="C323" s="1">
        <f t="shared" si="12"/>
        <v>1.8030827539321055</v>
      </c>
      <c r="D323" s="2">
        <f t="shared" si="13"/>
        <v>1.650019920059035</v>
      </c>
      <c r="E323" s="1">
        <f t="shared" si="14"/>
        <v>358.30755211249186</v>
      </c>
    </row>
    <row r="324" spans="1:5" ht="15.75">
      <c r="A324" s="1">
        <v>500.75</v>
      </c>
      <c r="B324" s="1">
        <v>1.5624</v>
      </c>
      <c r="C324" s="1">
        <f t="shared" si="12"/>
        <v>1.700571622981401</v>
      </c>
      <c r="D324" s="2">
        <f t="shared" si="13"/>
        <v>1.651484111287924</v>
      </c>
      <c r="E324" s="1">
        <f t="shared" si="14"/>
        <v>359.2158260642347</v>
      </c>
    </row>
    <row r="325" spans="1:5" ht="15.75">
      <c r="A325" s="1">
        <v>502.82</v>
      </c>
      <c r="B325" s="1">
        <v>1.3627</v>
      </c>
      <c r="C325" s="1">
        <f t="shared" si="12"/>
        <v>1.4837272818113456</v>
      </c>
      <c r="D325" s="2">
        <f t="shared" si="13"/>
        <v>1.6535046951837904</v>
      </c>
      <c r="E325" s="1">
        <f t="shared" si="14"/>
        <v>360.4677124399005</v>
      </c>
    </row>
    <row r="326" spans="1:5" ht="15.75">
      <c r="A326" s="1">
        <v>504.35</v>
      </c>
      <c r="B326" s="1">
        <v>1.5033</v>
      </c>
      <c r="C326" s="1">
        <f t="shared" si="12"/>
        <v>1.6372355041596884</v>
      </c>
      <c r="D326" s="2">
        <f t="shared" si="13"/>
        <v>1.654998170237257</v>
      </c>
      <c r="E326" s="1">
        <f t="shared" si="14"/>
        <v>361.39218476108783</v>
      </c>
    </row>
    <row r="327" spans="1:5" ht="15.75">
      <c r="A327" s="1">
        <v>505.85</v>
      </c>
      <c r="B327" s="1">
        <v>1.5263</v>
      </c>
      <c r="C327" s="1">
        <f t="shared" si="12"/>
        <v>1.6627036621481304</v>
      </c>
      <c r="D327" s="2">
        <f t="shared" si="13"/>
        <v>1.6564623614661458</v>
      </c>
      <c r="E327" s="1">
        <f t="shared" si="14"/>
        <v>362.2977290311504</v>
      </c>
    </row>
    <row r="328" spans="1:5" ht="15.75">
      <c r="A328" s="1">
        <v>507.35</v>
      </c>
      <c r="B328" s="1">
        <v>1.6861</v>
      </c>
      <c r="C328" s="1">
        <f t="shared" si="12"/>
        <v>1.837247658482281</v>
      </c>
      <c r="D328" s="2">
        <f t="shared" si="13"/>
        <v>1.6579265526950344</v>
      </c>
      <c r="E328" s="1">
        <f t="shared" si="14"/>
        <v>363.2024735733991</v>
      </c>
    </row>
    <row r="329" spans="1:5" ht="15.75">
      <c r="A329" s="1">
        <v>508.85</v>
      </c>
      <c r="B329" s="1">
        <v>1.5271</v>
      </c>
      <c r="C329" s="1">
        <f t="shared" si="12"/>
        <v>1.6644135733030403</v>
      </c>
      <c r="D329" s="2">
        <f t="shared" si="13"/>
        <v>1.6593907439239233</v>
      </c>
      <c r="E329" s="1">
        <f t="shared" si="14"/>
        <v>364.1064197991404</v>
      </c>
    </row>
    <row r="330" spans="1:5" ht="15.75">
      <c r="A330" s="1">
        <v>510.35</v>
      </c>
      <c r="B330" s="1">
        <v>1.4774</v>
      </c>
      <c r="C330" s="1">
        <f t="shared" si="12"/>
        <v>1.6106502201281625</v>
      </c>
      <c r="D330" s="2">
        <f t="shared" si="13"/>
        <v>1.6608549351528121</v>
      </c>
      <c r="E330" s="1">
        <f t="shared" si="14"/>
        <v>365.0095691159481</v>
      </c>
    </row>
    <row r="331" spans="1:5" ht="15.75">
      <c r="A331" s="1">
        <v>512.55</v>
      </c>
      <c r="B331" s="1">
        <v>1.6741</v>
      </c>
      <c r="C331" s="1">
        <f t="shared" si="12"/>
        <v>1.8257650843522062</v>
      </c>
      <c r="D331" s="2">
        <f t="shared" si="13"/>
        <v>1.663002415621849</v>
      </c>
      <c r="E331" s="1">
        <f t="shared" si="14"/>
        <v>366.3324775972189</v>
      </c>
    </row>
    <row r="332" spans="1:5" ht="15.75">
      <c r="A332" s="1">
        <v>514.05</v>
      </c>
      <c r="B332" s="1">
        <v>1.3078</v>
      </c>
      <c r="C332" s="1">
        <f t="shared" si="12"/>
        <v>1.4266391444280102</v>
      </c>
      <c r="D332" s="2">
        <f t="shared" si="13"/>
        <v>1.6644666068507377</v>
      </c>
      <c r="E332" s="1">
        <f t="shared" si="14"/>
        <v>367.2336671998376</v>
      </c>
    </row>
    <row r="333" spans="1:5" ht="15.75">
      <c r="A333" s="1">
        <v>515.6</v>
      </c>
      <c r="B333" s="1">
        <v>1.4275</v>
      </c>
      <c r="C333" s="1">
        <f t="shared" si="12"/>
        <v>1.5576211535221005</v>
      </c>
      <c r="D333" s="2">
        <f t="shared" si="13"/>
        <v>1.6659796044539228</v>
      </c>
      <c r="E333" s="1">
        <f t="shared" si="14"/>
        <v>368.1640507386614</v>
      </c>
    </row>
    <row r="334" spans="1:5" ht="15.75">
      <c r="A334" s="1">
        <v>515.6</v>
      </c>
      <c r="B334" s="1">
        <v>1.4275</v>
      </c>
      <c r="C334" s="1">
        <f t="shared" si="12"/>
        <v>1.5576211535221005</v>
      </c>
      <c r="D334" s="2">
        <f t="shared" si="13"/>
        <v>1.6659796044539228</v>
      </c>
      <c r="E334" s="1">
        <f t="shared" si="14"/>
        <v>368.1640507386614</v>
      </c>
    </row>
    <row r="335" spans="1:5" ht="15.75">
      <c r="A335" s="1">
        <v>517.1</v>
      </c>
      <c r="B335" s="1">
        <v>1.3823</v>
      </c>
      <c r="C335" s="1">
        <f t="shared" si="12"/>
        <v>1.5086804887629244</v>
      </c>
      <c r="D335" s="2">
        <f t="shared" si="13"/>
        <v>1.6674437956828116</v>
      </c>
      <c r="E335" s="1">
        <f t="shared" si="14"/>
        <v>369.0636312845746</v>
      </c>
    </row>
    <row r="336" spans="1:5" ht="15.75">
      <c r="A336" s="1">
        <v>517.1</v>
      </c>
      <c r="B336" s="1">
        <v>1.3823</v>
      </c>
      <c r="C336" s="1">
        <f t="shared" si="12"/>
        <v>1.5086804887629244</v>
      </c>
      <c r="D336" s="2">
        <f t="shared" si="13"/>
        <v>1.6674437956828116</v>
      </c>
      <c r="E336" s="1">
        <f t="shared" si="14"/>
        <v>369.0636312845746</v>
      </c>
    </row>
    <row r="337" spans="1:5" ht="15.75">
      <c r="A337" s="1">
        <v>518.65</v>
      </c>
      <c r="B337" s="1">
        <v>1.6935</v>
      </c>
      <c r="C337" s="1">
        <f t="shared" si="12"/>
        <v>1.8488131674390442</v>
      </c>
      <c r="D337" s="2">
        <f t="shared" si="13"/>
        <v>1.6689567932859966</v>
      </c>
      <c r="E337" s="1">
        <f t="shared" si="14"/>
        <v>369.9923551474304</v>
      </c>
    </row>
    <row r="338" spans="1:5" ht="15.75">
      <c r="A338" s="1">
        <v>518.65</v>
      </c>
      <c r="B338" s="1">
        <v>1.6935</v>
      </c>
      <c r="C338" s="1">
        <f t="shared" si="12"/>
        <v>1.8488131674390442</v>
      </c>
      <c r="D338" s="2">
        <f t="shared" si="13"/>
        <v>1.6689567932859966</v>
      </c>
      <c r="E338" s="1">
        <f t="shared" si="14"/>
        <v>369.9923551474304</v>
      </c>
    </row>
    <row r="339" spans="1:5" ht="15.75">
      <c r="A339" s="1">
        <v>520.08</v>
      </c>
      <c r="B339" s="1">
        <v>1.5783</v>
      </c>
      <c r="C339" s="1">
        <f t="shared" si="12"/>
        <v>1.7234610643138961</v>
      </c>
      <c r="D339" s="2">
        <f t="shared" si="13"/>
        <v>1.6703526555908708</v>
      </c>
      <c r="E339" s="1">
        <f t="shared" si="14"/>
        <v>370.84846178767407</v>
      </c>
    </row>
    <row r="340" spans="1:5" ht="15.75">
      <c r="A340" s="1">
        <v>520.08</v>
      </c>
      <c r="B340" s="1">
        <v>1.5783</v>
      </c>
      <c r="C340" s="1">
        <f t="shared" si="12"/>
        <v>1.7234610643138961</v>
      </c>
      <c r="D340" s="2">
        <f t="shared" si="13"/>
        <v>1.6703526555908708</v>
      </c>
      <c r="E340" s="1">
        <f t="shared" si="14"/>
        <v>370.84846178767407</v>
      </c>
    </row>
    <row r="341" spans="1:5" ht="15.75">
      <c r="A341" s="1">
        <v>522.19</v>
      </c>
      <c r="B341" s="1">
        <v>1.467</v>
      </c>
      <c r="C341" s="1">
        <f t="shared" si="12"/>
        <v>1.6024909423920521</v>
      </c>
      <c r="D341" s="2">
        <f t="shared" si="13"/>
        <v>1.6724122845861742</v>
      </c>
      <c r="E341" s="1">
        <f t="shared" si="14"/>
        <v>372.110112410219</v>
      </c>
    </row>
    <row r="342" spans="1:5" ht="15.75">
      <c r="A342" s="1">
        <v>522.19</v>
      </c>
      <c r="B342" s="1">
        <v>1.467</v>
      </c>
      <c r="C342" s="1">
        <f t="shared" si="12"/>
        <v>1.6024909423920521</v>
      </c>
      <c r="D342" s="2">
        <f t="shared" si="13"/>
        <v>1.6724122845861742</v>
      </c>
      <c r="E342" s="1">
        <f t="shared" si="14"/>
        <v>372.110112410219</v>
      </c>
    </row>
    <row r="343" spans="1:5" ht="15.75">
      <c r="A343" s="1">
        <v>523.6</v>
      </c>
      <c r="B343" s="1">
        <v>1.5231</v>
      </c>
      <c r="C343" s="1">
        <f t="shared" si="12"/>
        <v>1.6641653167503372</v>
      </c>
      <c r="D343" s="2">
        <f t="shared" si="13"/>
        <v>1.6737886243413296</v>
      </c>
      <c r="E343" s="1">
        <f t="shared" si="14"/>
        <v>372.95251268675025</v>
      </c>
    </row>
    <row r="344" spans="1:5" ht="15.75">
      <c r="A344" s="1">
        <v>523.6</v>
      </c>
      <c r="B344" s="1">
        <v>1.5231</v>
      </c>
      <c r="C344" s="1">
        <f aca="true" t="shared" si="15" ref="C344:C354">B344*(1+($I$31+$I$32*A344)/(1282900)+($I$33+A344*$I$34-$I$35)/400)</f>
        <v>1.6641653167503372</v>
      </c>
      <c r="D344" s="2">
        <f aca="true" t="shared" si="16" ref="D344:D354">G$21+G$23*A344</f>
        <v>1.6737886243413296</v>
      </c>
      <c r="E344" s="1">
        <f aca="true" t="shared" si="17" ref="E344:E354">E343+(A344-A343)/D344</f>
        <v>372.95251268675025</v>
      </c>
    </row>
    <row r="345" spans="1:5" ht="15.75">
      <c r="A345" s="1">
        <v>525.16</v>
      </c>
      <c r="B345" s="1">
        <v>1.6564</v>
      </c>
      <c r="C345" s="1">
        <f t="shared" si="15"/>
        <v>1.8102840853193753</v>
      </c>
      <c r="D345" s="2">
        <f t="shared" si="16"/>
        <v>1.6753113832193738</v>
      </c>
      <c r="E345" s="1">
        <f t="shared" si="17"/>
        <v>373.88368286539617</v>
      </c>
    </row>
    <row r="346" spans="1:5" ht="15.75">
      <c r="A346" s="1">
        <v>525.16</v>
      </c>
      <c r="B346" s="1">
        <v>1.6564</v>
      </c>
      <c r="C346" s="1">
        <f t="shared" si="15"/>
        <v>1.8102840853193753</v>
      </c>
      <c r="D346" s="2">
        <f t="shared" si="16"/>
        <v>1.6753113832193738</v>
      </c>
      <c r="E346" s="1">
        <f t="shared" si="17"/>
        <v>373.88368286539617</v>
      </c>
    </row>
    <row r="347" spans="1:5" ht="15.75">
      <c r="A347" s="1">
        <v>526.77</v>
      </c>
      <c r="B347" s="1">
        <v>1.5951</v>
      </c>
      <c r="C347" s="1">
        <f t="shared" si="15"/>
        <v>1.7437591335629667</v>
      </c>
      <c r="D347" s="2">
        <f t="shared" si="16"/>
        <v>1.6768829484717145</v>
      </c>
      <c r="E347" s="1">
        <f t="shared" si="17"/>
        <v>374.84379758387865</v>
      </c>
    </row>
    <row r="348" spans="1:5" ht="15.75">
      <c r="A348" s="1">
        <v>526.77</v>
      </c>
      <c r="B348" s="1">
        <v>1.5951</v>
      </c>
      <c r="C348" s="1">
        <f t="shared" si="15"/>
        <v>1.7437591335629667</v>
      </c>
      <c r="D348" s="2">
        <f t="shared" si="16"/>
        <v>1.6768829484717145</v>
      </c>
      <c r="E348" s="1">
        <f t="shared" si="17"/>
        <v>374.84379758387865</v>
      </c>
    </row>
    <row r="349" spans="1:5" ht="15.75">
      <c r="A349" s="1">
        <v>528.06</v>
      </c>
      <c r="B349" s="1">
        <v>1.7354</v>
      </c>
      <c r="C349" s="1">
        <f t="shared" si="15"/>
        <v>1.8975444198728473</v>
      </c>
      <c r="D349" s="2">
        <f t="shared" si="16"/>
        <v>1.678142152928559</v>
      </c>
      <c r="E349" s="1">
        <f t="shared" si="17"/>
        <v>375.6125048103486</v>
      </c>
    </row>
    <row r="350" spans="1:5" ht="15.75">
      <c r="A350" s="1">
        <v>528.06</v>
      </c>
      <c r="B350" s="1">
        <v>1.7354</v>
      </c>
      <c r="C350" s="1">
        <f t="shared" si="15"/>
        <v>1.8975444198728473</v>
      </c>
      <c r="D350" s="2">
        <f t="shared" si="16"/>
        <v>1.678142152928559</v>
      </c>
      <c r="E350" s="1">
        <f t="shared" si="17"/>
        <v>375.6125048103486</v>
      </c>
    </row>
    <row r="351" spans="1:5" ht="15.75">
      <c r="A351" s="1">
        <v>529.79</v>
      </c>
      <c r="B351" s="1">
        <v>1.6636</v>
      </c>
      <c r="C351" s="1">
        <f t="shared" si="15"/>
        <v>1.8195626008287955</v>
      </c>
      <c r="D351" s="2">
        <f t="shared" si="16"/>
        <v>1.6798308534792106</v>
      </c>
      <c r="E351" s="1">
        <f t="shared" si="17"/>
        <v>376.6423704045046</v>
      </c>
    </row>
    <row r="352" spans="1:5" ht="15.75">
      <c r="A352" s="1">
        <v>529.79</v>
      </c>
      <c r="B352" s="1">
        <v>1.6636</v>
      </c>
      <c r="C352" s="1">
        <f t="shared" si="15"/>
        <v>1.8195626008287955</v>
      </c>
      <c r="D352" s="2">
        <f t="shared" si="16"/>
        <v>1.6798308534792106</v>
      </c>
      <c r="E352" s="1">
        <f t="shared" si="17"/>
        <v>376.6423704045046</v>
      </c>
    </row>
    <row r="353" spans="1:5" ht="15.75">
      <c r="A353" s="1">
        <v>531.78</v>
      </c>
      <c r="B353" s="1">
        <v>1.5825</v>
      </c>
      <c r="C353" s="1">
        <f t="shared" si="15"/>
        <v>1.7314357961846694</v>
      </c>
      <c r="D353" s="2">
        <f t="shared" si="16"/>
        <v>1.681773347176203</v>
      </c>
      <c r="E353" s="1">
        <f t="shared" si="17"/>
        <v>377.8256451920028</v>
      </c>
    </row>
    <row r="354" spans="1:5" ht="15.75">
      <c r="A354" s="1">
        <v>531.78</v>
      </c>
      <c r="B354" s="1">
        <v>1.5825</v>
      </c>
      <c r="C354" s="1">
        <f t="shared" si="15"/>
        <v>1.7314357961846694</v>
      </c>
      <c r="D354" s="2">
        <f t="shared" si="16"/>
        <v>1.681773347176203</v>
      </c>
      <c r="E354" s="1">
        <f t="shared" si="17"/>
        <v>377.8256451920028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51"/>
  <sheetViews>
    <sheetView workbookViewId="0" topLeftCell="A1">
      <selection activeCell="A1" sqref="A1"/>
    </sheetView>
  </sheetViews>
  <sheetFormatPr defaultColWidth="11.00390625" defaultRowHeight="15.75"/>
  <cols>
    <col min="1" max="1" width="11.00390625" style="1" customWidth="1"/>
    <col min="2" max="4" width="11.00390625" style="2" customWidth="1"/>
    <col min="5" max="5" width="11.00390625" style="3" customWidth="1"/>
    <col min="6" max="6" width="10.00390625" style="3" bestFit="1" customWidth="1"/>
    <col min="7" max="16384" width="11.00390625" style="3" customWidth="1"/>
  </cols>
  <sheetData>
    <row r="1" spans="1:9" ht="15.75">
      <c r="A1" s="1" t="s">
        <v>0</v>
      </c>
      <c r="B1" s="2" t="s">
        <v>1</v>
      </c>
      <c r="C1" s="2" t="s">
        <v>2</v>
      </c>
      <c r="G1" s="1" t="s">
        <v>3</v>
      </c>
      <c r="H1" s="4"/>
      <c r="I1" s="3" t="s">
        <v>4</v>
      </c>
    </row>
    <row r="2" spans="5:7" ht="15.75">
      <c r="E2" s="4" t="s">
        <v>5</v>
      </c>
      <c r="F2" s="5" t="s">
        <v>6</v>
      </c>
      <c r="G2" s="1"/>
    </row>
    <row r="3" spans="1:7" ht="15.75">
      <c r="A3" s="1">
        <v>0</v>
      </c>
      <c r="C3" s="1">
        <v>0</v>
      </c>
      <c r="F3" s="5">
        <f>1000*1/SLOPE(C3:C11,B3:B11)</f>
        <v>84.22003026839461</v>
      </c>
      <c r="G3" s="1">
        <f>INTERCEPT(B4:B11,A4:A11)</f>
        <v>9.890964912280705</v>
      </c>
    </row>
    <row r="4" spans="1:9" ht="15.75">
      <c r="A4" s="7">
        <v>20.5</v>
      </c>
      <c r="B4" s="2">
        <v>11.406</v>
      </c>
      <c r="C4" s="1">
        <f>A4/G$21</f>
        <v>20.234065690324748</v>
      </c>
      <c r="E4" s="6"/>
      <c r="F4" s="6" t="s">
        <v>7</v>
      </c>
      <c r="I4" s="7">
        <f>SLOPE(E4:E11,A4:A11)*1000</f>
        <v>-1228.618968144551</v>
      </c>
    </row>
    <row r="5" spans="1:9" ht="15.75">
      <c r="A5" s="7">
        <v>49</v>
      </c>
      <c r="B5" s="2">
        <v>14.233</v>
      </c>
      <c r="C5" s="1">
        <f>A5/G$21</f>
        <v>48.3643521378494</v>
      </c>
      <c r="E5" s="6">
        <f>1000*1/SLOPE(C4:C5,B4:B5)</f>
        <v>100.4966659430778</v>
      </c>
      <c r="F5" s="8">
        <f>CORREL(C3:C11,B3:B11)</f>
        <v>0.9926637559998567</v>
      </c>
      <c r="I5" s="7"/>
    </row>
    <row r="6" spans="1:5" ht="15.75">
      <c r="A6" s="7">
        <v>77.5</v>
      </c>
      <c r="B6" s="2">
        <v>16.075</v>
      </c>
      <c r="C6" s="1">
        <f>A6/G$21</f>
        <v>76.49463858537405</v>
      </c>
      <c r="E6" s="6">
        <f>1000*1/SLOPE(C5:C6,B5:B6)</f>
        <v>65.48102535095802</v>
      </c>
    </row>
    <row r="7" spans="1:6" ht="15.75">
      <c r="A7" s="7"/>
      <c r="C7" s="1"/>
      <c r="E7" s="6"/>
      <c r="F7" s="9"/>
    </row>
    <row r="8" spans="1:6" ht="15.75">
      <c r="A8" s="3"/>
      <c r="B8" s="3"/>
      <c r="C8" s="1"/>
      <c r="E8" s="6"/>
      <c r="F8" s="5" t="s">
        <v>8</v>
      </c>
    </row>
    <row r="9" spans="1:6" ht="15.75">
      <c r="A9" s="3"/>
      <c r="B9" s="3"/>
      <c r="C9" s="1"/>
      <c r="E9" s="6"/>
      <c r="F9" s="5">
        <f>1000*SLOPE(B3:B11,A3:A11)</f>
        <v>81.91228070175433</v>
      </c>
    </row>
    <row r="10" spans="1:6" ht="15.75">
      <c r="A10" s="3"/>
      <c r="B10" s="3"/>
      <c r="C10" s="1"/>
      <c r="E10" s="6"/>
      <c r="F10" s="6" t="s">
        <v>9</v>
      </c>
    </row>
    <row r="11" spans="1:6" ht="15.75">
      <c r="A11" s="3"/>
      <c r="B11" s="3"/>
      <c r="C11" s="1"/>
      <c r="E11" s="6"/>
      <c r="F11" s="8">
        <f>CORREL(B3:B11,A3:A11)</f>
        <v>0.9926637559998567</v>
      </c>
    </row>
    <row r="12" spans="1:6" ht="15.75">
      <c r="A12" s="3"/>
      <c r="B12" s="3"/>
      <c r="C12" s="1"/>
      <c r="E12" s="6"/>
      <c r="F12" s="8"/>
    </row>
    <row r="13" spans="1:6" ht="15.75">
      <c r="A13" s="3"/>
      <c r="B13" s="3"/>
      <c r="C13" s="1"/>
      <c r="E13" s="6"/>
      <c r="F13" s="8"/>
    </row>
    <row r="14" spans="1:6" ht="15.75">
      <c r="A14" s="3"/>
      <c r="B14" s="3"/>
      <c r="C14" s="1"/>
      <c r="E14" s="6"/>
      <c r="F14" s="8"/>
    </row>
    <row r="15" spans="1:6" ht="15.75">
      <c r="A15" s="3"/>
      <c r="B15" s="3"/>
      <c r="C15" s="1"/>
      <c r="E15" s="6"/>
      <c r="F15" s="8"/>
    </row>
    <row r="16" spans="1:6" ht="15.75">
      <c r="A16" s="3"/>
      <c r="B16" s="3"/>
      <c r="C16" s="1"/>
      <c r="E16" s="6"/>
      <c r="F16" s="8"/>
    </row>
    <row r="17" spans="1:9" ht="15.75">
      <c r="A17" s="10"/>
      <c r="B17" s="11"/>
      <c r="C17" s="11"/>
      <c r="D17" s="11"/>
      <c r="E17" s="10"/>
      <c r="F17" s="12"/>
      <c r="G17" s="12"/>
      <c r="H17" s="12"/>
      <c r="I17" s="12"/>
    </row>
    <row r="18" spans="1:7" ht="15.75">
      <c r="A18" s="13"/>
      <c r="C18" s="13" t="s">
        <v>10</v>
      </c>
      <c r="D18" s="14" t="s">
        <v>11</v>
      </c>
      <c r="E18" s="1" t="s">
        <v>12</v>
      </c>
      <c r="G18" s="3" t="s">
        <v>13</v>
      </c>
    </row>
    <row r="19" spans="1:5" ht="15.75">
      <c r="A19" s="15">
        <v>0</v>
      </c>
      <c r="B19" s="1"/>
      <c r="C19" s="13"/>
      <c r="D19" s="2">
        <f aca="true" t="shared" si="0" ref="D19:D25">G$21</f>
        <v>1.0131429003812324</v>
      </c>
      <c r="E19" s="1">
        <v>0</v>
      </c>
    </row>
    <row r="20" spans="1:7" ht="15.75">
      <c r="A20" s="1">
        <v>0.75</v>
      </c>
      <c r="B20" s="1">
        <v>0.9843</v>
      </c>
      <c r="C20" s="1">
        <f aca="true" t="shared" si="1" ref="C20:C25">B20*(1+($I$31+$I$32*A20)/(1282900)+($I$33+A20*$I$34-$I$35)/400)</f>
        <v>0.9726949672639044</v>
      </c>
      <c r="D20" s="2">
        <f t="shared" si="0"/>
        <v>1.0131429003812324</v>
      </c>
      <c r="E20" s="1">
        <f aca="true" t="shared" si="2" ref="E20:E25">E19+(A20-A19)/D20</f>
        <v>0.7402706959874908</v>
      </c>
      <c r="G20" s="3" t="s">
        <v>14</v>
      </c>
    </row>
    <row r="21" spans="1:7" ht="15.75">
      <c r="A21" s="1">
        <v>2.25</v>
      </c>
      <c r="B21" s="1">
        <v>1.0042</v>
      </c>
      <c r="C21" s="1">
        <f t="shared" si="1"/>
        <v>0.9926709181368227</v>
      </c>
      <c r="D21" s="2">
        <f t="shared" si="0"/>
        <v>1.0131429003812324</v>
      </c>
      <c r="E21" s="1">
        <f t="shared" si="2"/>
        <v>2.2208120879624724</v>
      </c>
      <c r="G21" s="1">
        <f>AVERAGE(C20:C1004)</f>
        <v>1.0131429003812324</v>
      </c>
    </row>
    <row r="22" spans="1:5" ht="15.75">
      <c r="A22" s="1">
        <v>3.65</v>
      </c>
      <c r="B22" s="1">
        <v>1.0006</v>
      </c>
      <c r="C22" s="1">
        <f t="shared" si="1"/>
        <v>0.9894010797173522</v>
      </c>
      <c r="D22" s="2">
        <f t="shared" si="0"/>
        <v>1.0131429003812324</v>
      </c>
      <c r="E22" s="1">
        <f t="shared" si="2"/>
        <v>3.602650720472455</v>
      </c>
    </row>
    <row r="23" spans="1:5" ht="15.75">
      <c r="A23" s="1">
        <v>5.15</v>
      </c>
      <c r="B23" s="1">
        <v>1.1424</v>
      </c>
      <c r="C23" s="1">
        <f t="shared" si="1"/>
        <v>1.1299673415673486</v>
      </c>
      <c r="D23" s="2">
        <f t="shared" si="0"/>
        <v>1.0131429003812324</v>
      </c>
      <c r="E23" s="1">
        <f t="shared" si="2"/>
        <v>5.0831921124474375</v>
      </c>
    </row>
    <row r="24" spans="1:5" ht="15.75">
      <c r="A24" s="1">
        <v>6.65</v>
      </c>
      <c r="B24" s="1">
        <v>1.1691</v>
      </c>
      <c r="C24" s="1">
        <f t="shared" si="1"/>
        <v>1.1567383415284143</v>
      </c>
      <c r="D24" s="2">
        <f t="shared" si="0"/>
        <v>1.0131429003812324</v>
      </c>
      <c r="E24" s="1">
        <f t="shared" si="2"/>
        <v>6.563733504422419</v>
      </c>
    </row>
    <row r="25" spans="1:5" ht="15.75">
      <c r="A25" s="1">
        <v>8.15</v>
      </c>
      <c r="B25" s="1">
        <v>0.9468</v>
      </c>
      <c r="C25" s="1">
        <f t="shared" si="1"/>
        <v>0.9370816869270909</v>
      </c>
      <c r="D25" s="2">
        <f t="shared" si="0"/>
        <v>1.0131429003812324</v>
      </c>
      <c r="E25" s="1">
        <f t="shared" si="2"/>
        <v>8.0442748963974</v>
      </c>
    </row>
    <row r="26" spans="1:5" ht="15.75">
      <c r="A26" s="1">
        <v>9.65</v>
      </c>
      <c r="B26" s="1">
        <v>0.8144</v>
      </c>
      <c r="C26" s="1">
        <f aca="true" t="shared" si="3" ref="C26:C89">B26*(1+($I$31+$I$32*A26)/(1282900)+($I$33+A26*$I$34-$I$35)/400)</f>
        <v>0.8062925646688457</v>
      </c>
      <c r="D26" s="2">
        <f aca="true" t="shared" si="4" ref="D26:D89">G$21</f>
        <v>1.0131429003812324</v>
      </c>
      <c r="E26" s="1">
        <f aca="true" t="shared" si="5" ref="E26:E89">E25+(A26-A25)/D26</f>
        <v>9.524816288372381</v>
      </c>
    </row>
    <row r="27" spans="1:5" ht="15.75">
      <c r="A27" s="1">
        <v>11.15</v>
      </c>
      <c r="B27" s="1">
        <v>0.936</v>
      </c>
      <c r="C27" s="1">
        <f t="shared" si="3"/>
        <v>0.9269715062436543</v>
      </c>
      <c r="D27" s="2">
        <f t="shared" si="4"/>
        <v>1.0131429003812324</v>
      </c>
      <c r="E27" s="1">
        <f t="shared" si="5"/>
        <v>11.005357680347363</v>
      </c>
    </row>
    <row r="28" spans="1:5" ht="15.75">
      <c r="A28" s="1">
        <v>13.15</v>
      </c>
      <c r="B28" s="1">
        <v>0.8771</v>
      </c>
      <c r="C28" s="1">
        <f t="shared" si="3"/>
        <v>0.8690013330085495</v>
      </c>
      <c r="D28" s="2">
        <f t="shared" si="4"/>
        <v>1.0131429003812324</v>
      </c>
      <c r="E28" s="1">
        <f t="shared" si="5"/>
        <v>12.979412869647337</v>
      </c>
    </row>
    <row r="29" spans="1:7" ht="15.75">
      <c r="A29" s="1">
        <v>14.65</v>
      </c>
      <c r="B29" s="1">
        <v>1.0382</v>
      </c>
      <c r="C29" s="1">
        <f t="shared" si="3"/>
        <v>1.028934912734384</v>
      </c>
      <c r="D29" s="2">
        <f t="shared" si="4"/>
        <v>1.0131429003812324</v>
      </c>
      <c r="E29" s="1">
        <f t="shared" si="5"/>
        <v>14.459954261622318</v>
      </c>
      <c r="G29" s="16" t="s">
        <v>15</v>
      </c>
    </row>
    <row r="30" spans="1:5" ht="15.75">
      <c r="A30" s="1">
        <v>16.15</v>
      </c>
      <c r="B30" s="1">
        <v>1.2031</v>
      </c>
      <c r="C30" s="1">
        <f t="shared" si="3"/>
        <v>1.1927354044280385</v>
      </c>
      <c r="D30" s="2">
        <f t="shared" si="4"/>
        <v>1.0131429003812324</v>
      </c>
      <c r="E30" s="1">
        <f t="shared" si="5"/>
        <v>15.940495653597297</v>
      </c>
    </row>
    <row r="31" spans="1:9" ht="15.75">
      <c r="A31" s="1">
        <v>17.65</v>
      </c>
      <c r="B31" s="1">
        <v>1.0643</v>
      </c>
      <c r="C31" s="1">
        <f t="shared" si="3"/>
        <v>1.0554603157147027</v>
      </c>
      <c r="D31" s="2">
        <f t="shared" si="4"/>
        <v>1.0131429003812324</v>
      </c>
      <c r="E31" s="1">
        <f t="shared" si="5"/>
        <v>17.42103704557228</v>
      </c>
      <c r="G31" s="3" t="s">
        <v>16</v>
      </c>
      <c r="I31" s="1">
        <v>1062</v>
      </c>
    </row>
    <row r="32" spans="1:9" ht="15.75">
      <c r="A32" s="1">
        <v>19.15</v>
      </c>
      <c r="B32" s="1">
        <v>0.9921</v>
      </c>
      <c r="C32" s="1">
        <f t="shared" si="3"/>
        <v>0.9841668147367948</v>
      </c>
      <c r="D32" s="2">
        <f t="shared" si="4"/>
        <v>1.0131429003812324</v>
      </c>
      <c r="E32" s="1">
        <f t="shared" si="5"/>
        <v>18.90157843754726</v>
      </c>
      <c r="G32" s="3" t="s">
        <v>17</v>
      </c>
      <c r="I32" s="1">
        <v>1.8</v>
      </c>
    </row>
    <row r="33" spans="1:9" ht="15.75">
      <c r="A33" s="1">
        <v>21.75</v>
      </c>
      <c r="B33" s="1">
        <v>1.2071</v>
      </c>
      <c r="C33" s="1">
        <f t="shared" si="3"/>
        <v>1.1980946976176883</v>
      </c>
      <c r="D33" s="2">
        <f t="shared" si="4"/>
        <v>1.0131429003812324</v>
      </c>
      <c r="E33" s="1">
        <f t="shared" si="5"/>
        <v>21.467850183637232</v>
      </c>
      <c r="G33" s="3" t="s">
        <v>18</v>
      </c>
      <c r="I33" s="1">
        <f>G3</f>
        <v>9.890964912280705</v>
      </c>
    </row>
    <row r="34" spans="1:9" ht="15.75">
      <c r="A34" s="1">
        <v>22.65</v>
      </c>
      <c r="B34" s="1">
        <v>0.9061</v>
      </c>
      <c r="C34" s="1">
        <f t="shared" si="3"/>
        <v>0.8995083823022766</v>
      </c>
      <c r="D34" s="2">
        <f t="shared" si="4"/>
        <v>1.0131429003812324</v>
      </c>
      <c r="E34" s="1">
        <f t="shared" si="5"/>
        <v>22.35617501882222</v>
      </c>
      <c r="G34" s="3" t="s">
        <v>19</v>
      </c>
      <c r="I34" s="1">
        <f>F9/1000</f>
        <v>0.08191228070175433</v>
      </c>
    </row>
    <row r="35" spans="1:9" ht="15.75">
      <c r="A35" s="1">
        <v>24.15</v>
      </c>
      <c r="B35" s="1">
        <v>1.0289</v>
      </c>
      <c r="C35" s="1">
        <f t="shared" si="3"/>
        <v>1.0217332612381467</v>
      </c>
      <c r="D35" s="2">
        <f t="shared" si="4"/>
        <v>1.0131429003812324</v>
      </c>
      <c r="E35" s="1">
        <f t="shared" si="5"/>
        <v>23.8367164107972</v>
      </c>
      <c r="G35" s="3" t="s">
        <v>20</v>
      </c>
      <c r="I35" s="1">
        <v>15</v>
      </c>
    </row>
    <row r="36" spans="1:5" ht="15.75">
      <c r="A36" s="1">
        <v>25.65</v>
      </c>
      <c r="B36" s="1">
        <v>1.0357</v>
      </c>
      <c r="C36" s="1">
        <f t="shared" si="3"/>
        <v>1.0288062130627882</v>
      </c>
      <c r="D36" s="2">
        <f t="shared" si="4"/>
        <v>1.0131429003812324</v>
      </c>
      <c r="E36" s="1">
        <f t="shared" si="5"/>
        <v>25.317257802772183</v>
      </c>
    </row>
    <row r="37" spans="1:5" ht="15.75">
      <c r="A37" s="1">
        <v>27.15</v>
      </c>
      <c r="B37" s="1">
        <v>1.036</v>
      </c>
      <c r="C37" s="1">
        <f t="shared" si="3"/>
        <v>1.0294246257973212</v>
      </c>
      <c r="D37" s="2">
        <f t="shared" si="4"/>
        <v>1.0131429003812324</v>
      </c>
      <c r="E37" s="1">
        <f t="shared" si="5"/>
        <v>26.797799194747164</v>
      </c>
    </row>
    <row r="38" spans="1:5" ht="15.75">
      <c r="A38" s="1">
        <v>28.65</v>
      </c>
      <c r="B38" s="1">
        <v>1.0736</v>
      </c>
      <c r="C38" s="1">
        <f t="shared" si="3"/>
        <v>1.0671180212205034</v>
      </c>
      <c r="D38" s="2">
        <f t="shared" si="4"/>
        <v>1.0131429003812324</v>
      </c>
      <c r="E38" s="1">
        <f t="shared" si="5"/>
        <v>28.278340586722145</v>
      </c>
    </row>
    <row r="39" spans="1:5" ht="15.75">
      <c r="A39" s="1">
        <v>30.15</v>
      </c>
      <c r="B39" s="1">
        <v>1.0574</v>
      </c>
      <c r="C39" s="1">
        <f t="shared" si="3"/>
        <v>1.0513428585950468</v>
      </c>
      <c r="D39" s="2">
        <f t="shared" si="4"/>
        <v>1.0131429003812324</v>
      </c>
      <c r="E39" s="1">
        <f t="shared" si="5"/>
        <v>29.758881978697126</v>
      </c>
    </row>
    <row r="40" spans="1:5" ht="15.75">
      <c r="A40" s="1">
        <v>31.2</v>
      </c>
      <c r="B40" s="1">
        <v>1.172</v>
      </c>
      <c r="C40" s="1">
        <f t="shared" si="3"/>
        <v>1.1655401211576102</v>
      </c>
      <c r="D40" s="2">
        <f t="shared" si="4"/>
        <v>1.0131429003812324</v>
      </c>
      <c r="E40" s="1">
        <f t="shared" si="5"/>
        <v>30.795260953079612</v>
      </c>
    </row>
    <row r="41" spans="1:5" ht="15.75">
      <c r="A41" s="1">
        <v>32.15</v>
      </c>
      <c r="B41" s="1">
        <v>1.0216</v>
      </c>
      <c r="C41" s="1">
        <f t="shared" si="3"/>
        <v>1.0161692076720659</v>
      </c>
      <c r="D41" s="2">
        <f t="shared" si="4"/>
        <v>1.0131429003812324</v>
      </c>
      <c r="E41" s="1">
        <f t="shared" si="5"/>
        <v>31.7329371679971</v>
      </c>
    </row>
    <row r="42" spans="1:5" ht="15.75">
      <c r="A42" s="1">
        <v>33.65</v>
      </c>
      <c r="B42" s="1">
        <v>0.9544</v>
      </c>
      <c r="C42" s="1">
        <f t="shared" si="3"/>
        <v>0.9496216133727711</v>
      </c>
      <c r="D42" s="2">
        <f t="shared" si="4"/>
        <v>1.0131429003812324</v>
      </c>
      <c r="E42" s="1">
        <f t="shared" si="5"/>
        <v>33.21347855997208</v>
      </c>
    </row>
    <row r="43" spans="1:5" ht="15.75">
      <c r="A43" s="1">
        <v>33.65</v>
      </c>
      <c r="B43" s="1">
        <v>0.9544</v>
      </c>
      <c r="C43" s="1">
        <f t="shared" si="3"/>
        <v>0.9496216133727711</v>
      </c>
      <c r="D43" s="2">
        <f t="shared" si="4"/>
        <v>1.0131429003812324</v>
      </c>
      <c r="E43" s="1">
        <f t="shared" si="5"/>
        <v>33.21347855997208</v>
      </c>
    </row>
    <row r="44" spans="1:5" ht="15.75">
      <c r="A44" s="1">
        <v>35.15</v>
      </c>
      <c r="B44" s="1">
        <v>1.0011</v>
      </c>
      <c r="C44" s="1">
        <f t="shared" si="3"/>
        <v>0.9963974167296243</v>
      </c>
      <c r="D44" s="2">
        <f t="shared" si="4"/>
        <v>1.0131429003812324</v>
      </c>
      <c r="E44" s="1">
        <f t="shared" si="5"/>
        <v>34.69401995194706</v>
      </c>
    </row>
    <row r="45" spans="1:5" ht="15.75">
      <c r="A45" s="1">
        <v>36.65</v>
      </c>
      <c r="B45" s="1">
        <v>0.7518</v>
      </c>
      <c r="C45" s="1">
        <f t="shared" si="3"/>
        <v>0.7485009960072317</v>
      </c>
      <c r="D45" s="2">
        <f t="shared" si="4"/>
        <v>1.0131429003812324</v>
      </c>
      <c r="E45" s="1">
        <f t="shared" si="5"/>
        <v>36.17456134392204</v>
      </c>
    </row>
    <row r="46" spans="1:5" ht="15.75">
      <c r="A46" s="1">
        <v>38.15</v>
      </c>
      <c r="B46" s="1">
        <v>0.9081</v>
      </c>
      <c r="C46" s="1">
        <f t="shared" si="3"/>
        <v>0.9043959828806702</v>
      </c>
      <c r="D46" s="2">
        <f t="shared" si="4"/>
        <v>1.0131429003812324</v>
      </c>
      <c r="E46" s="1">
        <f t="shared" si="5"/>
        <v>37.655102735897025</v>
      </c>
    </row>
    <row r="47" spans="1:5" ht="15.75">
      <c r="A47" s="1">
        <v>39.65</v>
      </c>
      <c r="B47" s="1">
        <v>0.927</v>
      </c>
      <c r="C47" s="1">
        <f t="shared" si="3"/>
        <v>0.9235055908723129</v>
      </c>
      <c r="D47" s="2">
        <f t="shared" si="4"/>
        <v>1.0131429003812324</v>
      </c>
      <c r="E47" s="1">
        <f t="shared" si="5"/>
        <v>39.135644127872006</v>
      </c>
    </row>
    <row r="48" spans="1:5" ht="15.75">
      <c r="A48" s="1">
        <v>40.7</v>
      </c>
      <c r="B48" s="1">
        <v>0.8133</v>
      </c>
      <c r="C48" s="1">
        <f t="shared" si="3"/>
        <v>0.8104102668825488</v>
      </c>
      <c r="D48" s="2">
        <f t="shared" si="4"/>
        <v>1.0131429003812324</v>
      </c>
      <c r="E48" s="1">
        <f t="shared" si="5"/>
        <v>40.1720231022545</v>
      </c>
    </row>
    <row r="49" spans="1:5" ht="15.75">
      <c r="A49" s="1">
        <v>41.65</v>
      </c>
      <c r="B49" s="1">
        <v>1.0365</v>
      </c>
      <c r="C49" s="1">
        <f t="shared" si="3"/>
        <v>1.0330202398233503</v>
      </c>
      <c r="D49" s="2">
        <f t="shared" si="4"/>
        <v>1.0131429003812324</v>
      </c>
      <c r="E49" s="1">
        <f t="shared" si="5"/>
        <v>41.10969931717198</v>
      </c>
    </row>
    <row r="50" spans="1:5" ht="15.75">
      <c r="A50" s="1">
        <v>43.15</v>
      </c>
      <c r="B50" s="1">
        <v>0.9838</v>
      </c>
      <c r="C50" s="1">
        <f t="shared" si="3"/>
        <v>0.9808014307947727</v>
      </c>
      <c r="D50" s="2">
        <f t="shared" si="4"/>
        <v>1.0131429003812324</v>
      </c>
      <c r="E50" s="1">
        <f t="shared" si="5"/>
        <v>42.59024070914696</v>
      </c>
    </row>
    <row r="51" spans="1:5" ht="15.75">
      <c r="A51" s="1">
        <v>44.65</v>
      </c>
      <c r="B51" s="1">
        <v>1.2126</v>
      </c>
      <c r="C51" s="1">
        <f t="shared" si="3"/>
        <v>1.2092790884307194</v>
      </c>
      <c r="D51" s="2">
        <f t="shared" si="4"/>
        <v>1.0131429003812324</v>
      </c>
      <c r="E51" s="1">
        <f t="shared" si="5"/>
        <v>44.07078210112194</v>
      </c>
    </row>
    <row r="52" spans="1:5" ht="15.75">
      <c r="A52" s="1">
        <v>46.15</v>
      </c>
      <c r="B52" s="1">
        <v>0.8626</v>
      </c>
      <c r="C52" s="1">
        <f t="shared" si="3"/>
        <v>0.8605044042089672</v>
      </c>
      <c r="D52" s="2">
        <f t="shared" si="4"/>
        <v>1.0131429003812324</v>
      </c>
      <c r="E52" s="1">
        <f t="shared" si="5"/>
        <v>45.55132349309692</v>
      </c>
    </row>
    <row r="53" spans="1:5" ht="15.75">
      <c r="A53" s="1">
        <v>47.65</v>
      </c>
      <c r="B53" s="1">
        <v>0.9687</v>
      </c>
      <c r="C53" s="1">
        <f t="shared" si="3"/>
        <v>0.9666462407720348</v>
      </c>
      <c r="D53" s="2">
        <f t="shared" si="4"/>
        <v>1.0131429003812324</v>
      </c>
      <c r="E53" s="1">
        <f t="shared" si="5"/>
        <v>47.031864885071904</v>
      </c>
    </row>
    <row r="54" spans="1:5" ht="15.75">
      <c r="A54" s="1">
        <v>49.15</v>
      </c>
      <c r="B54" s="1">
        <v>1.0186</v>
      </c>
      <c r="C54" s="1">
        <f t="shared" si="3"/>
        <v>1.0167554750230192</v>
      </c>
      <c r="D54" s="2">
        <f t="shared" si="4"/>
        <v>1.0131429003812324</v>
      </c>
      <c r="E54" s="1">
        <f t="shared" si="5"/>
        <v>48.512406277046885</v>
      </c>
    </row>
    <row r="55" spans="1:5" ht="15.75">
      <c r="A55" s="1">
        <v>50.3</v>
      </c>
      <c r="B55" s="1">
        <v>0.8787</v>
      </c>
      <c r="C55" s="1">
        <f t="shared" si="3"/>
        <v>0.8773171617329915</v>
      </c>
      <c r="D55" s="2">
        <f t="shared" si="4"/>
        <v>1.0131429003812324</v>
      </c>
      <c r="E55" s="1">
        <f t="shared" si="5"/>
        <v>49.64748801089437</v>
      </c>
    </row>
    <row r="56" spans="1:5" ht="15.75">
      <c r="A56" s="1">
        <v>51.1</v>
      </c>
      <c r="B56" s="1">
        <v>0.9825</v>
      </c>
      <c r="C56" s="1">
        <f t="shared" si="3"/>
        <v>0.9811158688017972</v>
      </c>
      <c r="D56" s="2">
        <f t="shared" si="4"/>
        <v>1.0131429003812324</v>
      </c>
      <c r="E56" s="1">
        <f t="shared" si="5"/>
        <v>50.43711008661437</v>
      </c>
    </row>
    <row r="57" spans="1:5" ht="15.75">
      <c r="A57" s="1">
        <v>52.25</v>
      </c>
      <c r="B57" s="1">
        <v>1.0815</v>
      </c>
      <c r="C57" s="1">
        <f t="shared" si="3"/>
        <v>1.0802328350062524</v>
      </c>
      <c r="D57" s="2">
        <f t="shared" si="4"/>
        <v>1.0131429003812324</v>
      </c>
      <c r="E57" s="1">
        <f t="shared" si="5"/>
        <v>51.57219182046185</v>
      </c>
    </row>
    <row r="58" spans="1:5" ht="15.75">
      <c r="A58" s="1">
        <v>53.65</v>
      </c>
      <c r="B58" s="1">
        <v>1.0747</v>
      </c>
      <c r="C58" s="1">
        <f t="shared" si="3"/>
        <v>1.073751022367765</v>
      </c>
      <c r="D58" s="2">
        <f t="shared" si="4"/>
        <v>1.0131429003812324</v>
      </c>
      <c r="E58" s="1">
        <f t="shared" si="5"/>
        <v>52.954030452971836</v>
      </c>
    </row>
    <row r="59" spans="1:5" ht="15.75">
      <c r="A59" s="1">
        <v>55.15</v>
      </c>
      <c r="B59" s="1">
        <v>1.1006</v>
      </c>
      <c r="C59" s="1">
        <f t="shared" si="3"/>
        <v>1.0999685410359585</v>
      </c>
      <c r="D59" s="2">
        <f t="shared" si="4"/>
        <v>1.0131429003812324</v>
      </c>
      <c r="E59" s="1">
        <f t="shared" si="5"/>
        <v>54.43457184494682</v>
      </c>
    </row>
    <row r="60" spans="1:5" ht="15.75">
      <c r="A60" s="1">
        <v>56.65</v>
      </c>
      <c r="B60" s="1">
        <v>1.1155</v>
      </c>
      <c r="C60" s="1">
        <f t="shared" si="3"/>
        <v>1.115204989298251</v>
      </c>
      <c r="D60" s="2">
        <f t="shared" si="4"/>
        <v>1.0131429003812324</v>
      </c>
      <c r="E60" s="1">
        <f t="shared" si="5"/>
        <v>55.9151132369218</v>
      </c>
    </row>
    <row r="61" spans="1:5" ht="15.75">
      <c r="A61" s="1">
        <v>58.15</v>
      </c>
      <c r="B61" s="1">
        <v>1.107</v>
      </c>
      <c r="C61" s="1">
        <f t="shared" si="3"/>
        <v>1.107049605405643</v>
      </c>
      <c r="D61" s="2">
        <f t="shared" si="4"/>
        <v>1.0131429003812324</v>
      </c>
      <c r="E61" s="1">
        <f t="shared" si="5"/>
        <v>57.39565462889678</v>
      </c>
    </row>
    <row r="62" spans="1:5" ht="15.75">
      <c r="A62" s="1">
        <v>59.7</v>
      </c>
      <c r="B62" s="1">
        <v>1.1337</v>
      </c>
      <c r="C62" s="1">
        <f t="shared" si="3"/>
        <v>1.1341131151925954</v>
      </c>
      <c r="D62" s="2">
        <f t="shared" si="4"/>
        <v>1.0131429003812324</v>
      </c>
      <c r="E62" s="1">
        <f t="shared" si="5"/>
        <v>58.925547400604266</v>
      </c>
    </row>
    <row r="63" spans="1:5" ht="15.75">
      <c r="A63" s="1">
        <v>60.7</v>
      </c>
      <c r="B63" s="1">
        <v>0.9565</v>
      </c>
      <c r="C63" s="1">
        <f t="shared" si="3"/>
        <v>0.957045759086568</v>
      </c>
      <c r="D63" s="2">
        <f t="shared" si="4"/>
        <v>1.0131429003812324</v>
      </c>
      <c r="E63" s="1">
        <f t="shared" si="5"/>
        <v>59.91257499525425</v>
      </c>
    </row>
    <row r="64" spans="1:5" ht="15.75">
      <c r="A64" s="1">
        <v>62.15</v>
      </c>
      <c r="B64" s="1">
        <v>0.9332</v>
      </c>
      <c r="C64" s="1">
        <f t="shared" si="3"/>
        <v>0.9340114600997068</v>
      </c>
      <c r="D64" s="2">
        <f t="shared" si="4"/>
        <v>1.0131429003812324</v>
      </c>
      <c r="E64" s="1">
        <f t="shared" si="5"/>
        <v>61.34376500749673</v>
      </c>
    </row>
    <row r="65" spans="1:5" ht="15.75">
      <c r="A65" s="1">
        <v>63.65</v>
      </c>
      <c r="B65" s="1">
        <v>1.1774</v>
      </c>
      <c r="C65" s="1">
        <f t="shared" si="3"/>
        <v>1.1787879443347329</v>
      </c>
      <c r="D65" s="2">
        <f t="shared" si="4"/>
        <v>1.0131429003812324</v>
      </c>
      <c r="E65" s="1">
        <f t="shared" si="5"/>
        <v>62.82430639947171</v>
      </c>
    </row>
    <row r="66" spans="1:5" ht="15.75">
      <c r="A66" s="1">
        <v>65.15</v>
      </c>
      <c r="B66" s="1">
        <v>0.9613</v>
      </c>
      <c r="C66" s="1">
        <f t="shared" si="3"/>
        <v>0.9627305077181842</v>
      </c>
      <c r="D66" s="2">
        <f t="shared" si="4"/>
        <v>1.0131429003812324</v>
      </c>
      <c r="E66" s="1">
        <f t="shared" si="5"/>
        <v>64.3048477914467</v>
      </c>
    </row>
    <row r="67" spans="1:5" ht="15.75">
      <c r="A67" s="1">
        <v>66.65</v>
      </c>
      <c r="B67" s="1">
        <v>1.0291</v>
      </c>
      <c r="C67" s="1">
        <f t="shared" si="3"/>
        <v>1.0309496762809383</v>
      </c>
      <c r="D67" s="2">
        <f t="shared" si="4"/>
        <v>1.0131429003812324</v>
      </c>
      <c r="E67" s="1">
        <f t="shared" si="5"/>
        <v>65.78538918342169</v>
      </c>
    </row>
    <row r="68" spans="1:5" ht="15.75">
      <c r="A68" s="1">
        <v>68.15</v>
      </c>
      <c r="B68" s="1">
        <v>1.1137</v>
      </c>
      <c r="C68" s="1">
        <f t="shared" si="3"/>
        <v>1.1160461743161194</v>
      </c>
      <c r="D68" s="2">
        <f t="shared" si="4"/>
        <v>1.0131429003812324</v>
      </c>
      <c r="E68" s="1">
        <f t="shared" si="5"/>
        <v>67.26593057539667</v>
      </c>
    </row>
    <row r="69" spans="1:5" ht="15.75">
      <c r="A69" s="1">
        <v>69.65</v>
      </c>
      <c r="B69" s="1">
        <v>0.9577</v>
      </c>
      <c r="C69" s="1">
        <f t="shared" si="3"/>
        <v>0.9600137304656846</v>
      </c>
      <c r="D69" s="2">
        <f t="shared" si="4"/>
        <v>1.0131429003812324</v>
      </c>
      <c r="E69" s="1">
        <f t="shared" si="5"/>
        <v>68.74647196737165</v>
      </c>
    </row>
    <row r="70" spans="1:5" ht="15.75">
      <c r="A70" s="1">
        <v>70.95</v>
      </c>
      <c r="B70" s="1">
        <v>0.9965</v>
      </c>
      <c r="C70" s="1">
        <f t="shared" si="3"/>
        <v>0.9991745690875772</v>
      </c>
      <c r="D70" s="2">
        <f t="shared" si="4"/>
        <v>1.0131429003812324</v>
      </c>
      <c r="E70" s="1">
        <f t="shared" si="5"/>
        <v>70.02960784041663</v>
      </c>
    </row>
    <row r="71" spans="1:5" ht="15.75">
      <c r="A71" s="1">
        <v>71.65</v>
      </c>
      <c r="B71" s="1">
        <v>0.9394</v>
      </c>
      <c r="C71" s="1">
        <f t="shared" si="3"/>
        <v>0.9420568971280769</v>
      </c>
      <c r="D71" s="2">
        <f t="shared" si="4"/>
        <v>1.0131429003812324</v>
      </c>
      <c r="E71" s="1">
        <f t="shared" si="5"/>
        <v>70.72052715667162</v>
      </c>
    </row>
    <row r="72" spans="1:5" ht="15.75">
      <c r="A72" s="1">
        <v>73.1</v>
      </c>
      <c r="B72" s="1">
        <v>0.9832</v>
      </c>
      <c r="C72" s="1">
        <f t="shared" si="3"/>
        <v>0.9862747201341392</v>
      </c>
      <c r="D72" s="2">
        <f t="shared" si="4"/>
        <v>1.0131429003812324</v>
      </c>
      <c r="E72" s="1">
        <f t="shared" si="5"/>
        <v>72.15171716891409</v>
      </c>
    </row>
    <row r="73" spans="1:5" ht="15.75">
      <c r="A73" s="1">
        <v>74.6</v>
      </c>
      <c r="B73" s="1">
        <v>0.9793</v>
      </c>
      <c r="C73" s="1">
        <f t="shared" si="3"/>
        <v>0.9826653974809002</v>
      </c>
      <c r="D73" s="2">
        <f t="shared" si="4"/>
        <v>1.0131429003812324</v>
      </c>
      <c r="E73" s="1">
        <f t="shared" si="5"/>
        <v>73.63225856088907</v>
      </c>
    </row>
    <row r="74" spans="1:5" ht="15.75">
      <c r="A74" s="1">
        <v>76</v>
      </c>
      <c r="B74" s="1">
        <v>0.9946</v>
      </c>
      <c r="C74" s="1">
        <f t="shared" si="3"/>
        <v>0.9983050749797219</v>
      </c>
      <c r="D74" s="2">
        <f t="shared" si="4"/>
        <v>1.0131429003812324</v>
      </c>
      <c r="E74" s="1">
        <f t="shared" si="5"/>
        <v>75.01409719339905</v>
      </c>
    </row>
    <row r="75" spans="1:5" ht="15.75">
      <c r="A75" s="1">
        <v>77.5</v>
      </c>
      <c r="B75" s="1">
        <v>1.1576</v>
      </c>
      <c r="C75" s="1">
        <f t="shared" si="3"/>
        <v>1.162270298617845</v>
      </c>
      <c r="D75" s="2">
        <f t="shared" si="4"/>
        <v>1.0131429003812324</v>
      </c>
      <c r="E75" s="1">
        <f t="shared" si="5"/>
        <v>76.49463858537403</v>
      </c>
    </row>
    <row r="76" spans="1:5" ht="15.75">
      <c r="A76" s="1">
        <v>79</v>
      </c>
      <c r="B76" s="1">
        <v>1.0016</v>
      </c>
      <c r="C76" s="1">
        <f t="shared" si="3"/>
        <v>1.005950692317674</v>
      </c>
      <c r="D76" s="2">
        <f t="shared" si="4"/>
        <v>1.0131429003812324</v>
      </c>
      <c r="E76" s="1">
        <f t="shared" si="5"/>
        <v>77.97517997734901</v>
      </c>
    </row>
    <row r="77" spans="1:5" ht="15.75">
      <c r="A77" s="1">
        <v>80.15</v>
      </c>
      <c r="B77" s="1">
        <v>0.9953</v>
      </c>
      <c r="C77" s="1">
        <f t="shared" si="3"/>
        <v>0.999859323656562</v>
      </c>
      <c r="D77" s="2">
        <f t="shared" si="4"/>
        <v>1.0131429003812324</v>
      </c>
      <c r="E77" s="1">
        <f t="shared" si="5"/>
        <v>79.1102617111965</v>
      </c>
    </row>
    <row r="78" spans="1:5" ht="15.75">
      <c r="A78" s="1">
        <v>81.15</v>
      </c>
      <c r="B78" s="1">
        <v>1.0068</v>
      </c>
      <c r="C78" s="1">
        <f t="shared" si="3"/>
        <v>1.0116195892963304</v>
      </c>
      <c r="D78" s="2">
        <f t="shared" si="4"/>
        <v>1.0131429003812324</v>
      </c>
      <c r="E78" s="1">
        <f t="shared" si="5"/>
        <v>80.09728930584649</v>
      </c>
    </row>
    <row r="79" spans="1:5" ht="15.75">
      <c r="A79" s="1">
        <v>82.65</v>
      </c>
      <c r="B79" s="1">
        <v>0.905</v>
      </c>
      <c r="C79" s="1">
        <f t="shared" si="3"/>
        <v>0.9096121633565033</v>
      </c>
      <c r="D79" s="2">
        <f t="shared" si="4"/>
        <v>1.0131429003812324</v>
      </c>
      <c r="E79" s="1">
        <f t="shared" si="5"/>
        <v>81.57783069782147</v>
      </c>
    </row>
    <row r="80" spans="1:5" ht="15.75">
      <c r="A80" s="1">
        <v>84.1</v>
      </c>
      <c r="B80" s="1">
        <v>1.0095</v>
      </c>
      <c r="C80" s="1">
        <f t="shared" si="3"/>
        <v>1.014946534727777</v>
      </c>
      <c r="D80" s="2">
        <f t="shared" si="4"/>
        <v>1.0131429003812324</v>
      </c>
      <c r="E80" s="1">
        <f t="shared" si="5"/>
        <v>83.00902071006394</v>
      </c>
    </row>
    <row r="81" spans="1:5" ht="15.75">
      <c r="A81" s="1">
        <v>85.75</v>
      </c>
      <c r="B81" s="1">
        <v>1.0256</v>
      </c>
      <c r="C81" s="1">
        <f t="shared" si="3"/>
        <v>1.031482311156772</v>
      </c>
      <c r="D81" s="2">
        <f t="shared" si="4"/>
        <v>1.0131429003812324</v>
      </c>
      <c r="E81" s="1">
        <f t="shared" si="5"/>
        <v>84.63761624123642</v>
      </c>
    </row>
    <row r="82" spans="1:5" ht="15.75">
      <c r="A82" s="1">
        <v>87.15</v>
      </c>
      <c r="B82" s="1">
        <v>1.0859</v>
      </c>
      <c r="C82" s="1">
        <f t="shared" si="3"/>
        <v>1.0924416137120623</v>
      </c>
      <c r="D82" s="2">
        <f t="shared" si="4"/>
        <v>1.0131429003812324</v>
      </c>
      <c r="E82" s="1">
        <f t="shared" si="5"/>
        <v>86.0194548737464</v>
      </c>
    </row>
    <row r="83" spans="1:5" ht="15.75">
      <c r="A83" s="1">
        <v>87.15</v>
      </c>
      <c r="B83" s="1">
        <v>1.0859</v>
      </c>
      <c r="C83" s="1">
        <f t="shared" si="3"/>
        <v>1.0924416137120623</v>
      </c>
      <c r="D83" s="2">
        <f t="shared" si="4"/>
        <v>1.0131429003812324</v>
      </c>
      <c r="E83" s="1">
        <f t="shared" si="5"/>
        <v>86.0194548737464</v>
      </c>
    </row>
    <row r="84" spans="1:5" ht="15.75">
      <c r="A84" s="1">
        <v>88.65</v>
      </c>
      <c r="B84" s="1">
        <v>1.066</v>
      </c>
      <c r="C84" s="1">
        <f t="shared" si="3"/>
        <v>1.0727514211773863</v>
      </c>
      <c r="D84" s="2">
        <f t="shared" si="4"/>
        <v>1.0131429003812324</v>
      </c>
      <c r="E84" s="1">
        <f t="shared" si="5"/>
        <v>87.49999626572138</v>
      </c>
    </row>
    <row r="85" spans="1:5" ht="15.75">
      <c r="A85" s="1">
        <v>88.65</v>
      </c>
      <c r="B85" s="1">
        <v>1.066</v>
      </c>
      <c r="C85" s="1">
        <f t="shared" si="3"/>
        <v>1.0727514211773863</v>
      </c>
      <c r="D85" s="2">
        <f t="shared" si="4"/>
        <v>1.0131429003812324</v>
      </c>
      <c r="E85" s="1">
        <f t="shared" si="5"/>
        <v>87.49999626572138</v>
      </c>
    </row>
    <row r="86" spans="1:5" ht="15.75">
      <c r="A86" s="1">
        <v>89.75</v>
      </c>
      <c r="B86" s="1">
        <v>1.0016</v>
      </c>
      <c r="C86" s="1">
        <f t="shared" si="3"/>
        <v>1.008170714237472</v>
      </c>
      <c r="D86" s="2">
        <f t="shared" si="4"/>
        <v>1.0131429003812324</v>
      </c>
      <c r="E86" s="1">
        <f t="shared" si="5"/>
        <v>88.58572661983636</v>
      </c>
    </row>
    <row r="87" spans="1:5" ht="15.75">
      <c r="A87" s="1">
        <v>90.65</v>
      </c>
      <c r="B87" s="1">
        <v>0.8913</v>
      </c>
      <c r="C87" s="1">
        <f t="shared" si="3"/>
        <v>0.897312516641456</v>
      </c>
      <c r="D87" s="2">
        <f t="shared" si="4"/>
        <v>1.0131429003812324</v>
      </c>
      <c r="E87" s="1">
        <f t="shared" si="5"/>
        <v>89.47405145502135</v>
      </c>
    </row>
    <row r="88" spans="1:5" ht="15.75">
      <c r="A88" s="1">
        <v>92.2</v>
      </c>
      <c r="B88" s="1">
        <v>1.0259</v>
      </c>
      <c r="C88" s="1">
        <f t="shared" si="3"/>
        <v>1.0331483611671388</v>
      </c>
      <c r="D88" s="2">
        <f t="shared" si="4"/>
        <v>1.0131429003812324</v>
      </c>
      <c r="E88" s="1">
        <f t="shared" si="5"/>
        <v>91.00394422672883</v>
      </c>
    </row>
    <row r="89" spans="1:5" ht="15.75">
      <c r="A89" s="1">
        <v>93.65</v>
      </c>
      <c r="B89" s="1">
        <v>0.9972</v>
      </c>
      <c r="C89" s="1">
        <f t="shared" si="3"/>
        <v>1.0045437144663536</v>
      </c>
      <c r="D89" s="2">
        <f t="shared" si="4"/>
        <v>1.0131429003812324</v>
      </c>
      <c r="E89" s="1">
        <f t="shared" si="5"/>
        <v>92.43513423897132</v>
      </c>
    </row>
    <row r="90" spans="1:5" ht="15.75">
      <c r="A90" s="1">
        <v>95.15</v>
      </c>
      <c r="B90" s="1">
        <v>0.9252</v>
      </c>
      <c r="C90" s="1">
        <f aca="true" t="shared" si="6" ref="C90:C125">B90*(1+($I$31+$I$32*A90)/(1282900)+($I$33+A90*$I$34-$I$35)/400)</f>
        <v>0.9322996242149801</v>
      </c>
      <c r="D90" s="2">
        <f aca="true" t="shared" si="7" ref="D90:D125">G$21</f>
        <v>1.0131429003812324</v>
      </c>
      <c r="E90" s="1">
        <f aca="true" t="shared" si="8" ref="E90:E125">E89+(A90-A89)/D90</f>
        <v>93.9156756309463</v>
      </c>
    </row>
    <row r="91" spans="1:5" ht="15.75">
      <c r="A91" s="1">
        <v>96.65</v>
      </c>
      <c r="B91" s="1">
        <v>1.1755</v>
      </c>
      <c r="C91" s="1">
        <f t="shared" si="6"/>
        <v>1.1848838824013188</v>
      </c>
      <c r="D91" s="2">
        <f t="shared" si="7"/>
        <v>1.0131429003812324</v>
      </c>
      <c r="E91" s="1">
        <f t="shared" si="8"/>
        <v>95.39621702292128</v>
      </c>
    </row>
    <row r="92" spans="1:5" ht="15.75">
      <c r="A92" s="1">
        <v>97.77</v>
      </c>
      <c r="B92" s="1">
        <v>1.287</v>
      </c>
      <c r="C92" s="1">
        <f t="shared" si="6"/>
        <v>1.2975711757192618</v>
      </c>
      <c r="D92" s="2">
        <f t="shared" si="7"/>
        <v>1.0131429003812324</v>
      </c>
      <c r="E92" s="1">
        <f t="shared" si="8"/>
        <v>96.50168792892926</v>
      </c>
    </row>
    <row r="93" spans="1:5" ht="15.75">
      <c r="A93" s="1">
        <v>98.72</v>
      </c>
      <c r="B93" s="1">
        <v>1.0033</v>
      </c>
      <c r="C93" s="1">
        <f t="shared" si="6"/>
        <v>1.0117374382968491</v>
      </c>
      <c r="D93" s="2">
        <f t="shared" si="7"/>
        <v>1.0131429003812324</v>
      </c>
      <c r="E93" s="1">
        <f t="shared" si="8"/>
        <v>97.43936414384675</v>
      </c>
    </row>
    <row r="94" spans="1:5" ht="15.75">
      <c r="A94" s="1">
        <v>100.78</v>
      </c>
      <c r="B94" s="1">
        <v>1.1239</v>
      </c>
      <c r="C94" s="1">
        <f t="shared" si="6"/>
        <v>1.1338290101497979</v>
      </c>
      <c r="D94" s="2">
        <f t="shared" si="7"/>
        <v>1.0131429003812324</v>
      </c>
      <c r="E94" s="1">
        <f t="shared" si="8"/>
        <v>99.47264098882572</v>
      </c>
    </row>
    <row r="95" spans="1:5" ht="15.75">
      <c r="A95" s="1">
        <v>102.23</v>
      </c>
      <c r="B95" s="1">
        <v>1.0879</v>
      </c>
      <c r="C95" s="1">
        <f t="shared" si="6"/>
        <v>1.0978362164767617</v>
      </c>
      <c r="D95" s="2">
        <f t="shared" si="7"/>
        <v>1.0131429003812324</v>
      </c>
      <c r="E95" s="1">
        <f t="shared" si="8"/>
        <v>100.9038310010682</v>
      </c>
    </row>
    <row r="96" spans="1:5" ht="15.75">
      <c r="A96" s="1">
        <v>103.68</v>
      </c>
      <c r="B96" s="1">
        <v>0.9673</v>
      </c>
      <c r="C96" s="1">
        <f t="shared" si="6"/>
        <v>0.9764239197440905</v>
      </c>
      <c r="D96" s="2">
        <f t="shared" si="7"/>
        <v>1.0131429003812324</v>
      </c>
      <c r="E96" s="1">
        <f t="shared" si="8"/>
        <v>102.33502101331068</v>
      </c>
    </row>
    <row r="97" spans="1:5" ht="15.75">
      <c r="A97" s="1">
        <v>105.23</v>
      </c>
      <c r="B97" s="1">
        <v>1.0229</v>
      </c>
      <c r="C97" s="1">
        <f t="shared" si="6"/>
        <v>1.032875262181356</v>
      </c>
      <c r="D97" s="2">
        <f t="shared" si="7"/>
        <v>1.0131429003812324</v>
      </c>
      <c r="E97" s="1">
        <f t="shared" si="8"/>
        <v>103.86491378501816</v>
      </c>
    </row>
    <row r="98" spans="1:5" ht="15.75">
      <c r="A98" s="1">
        <v>106.73</v>
      </c>
      <c r="B98" s="1">
        <v>1.0538</v>
      </c>
      <c r="C98" s="1">
        <f t="shared" si="6"/>
        <v>1.0644025119004472</v>
      </c>
      <c r="D98" s="2">
        <f t="shared" si="7"/>
        <v>1.0131429003812324</v>
      </c>
      <c r="E98" s="1">
        <f t="shared" si="8"/>
        <v>105.34545517699314</v>
      </c>
    </row>
    <row r="99" spans="1:5" ht="15.75">
      <c r="A99" s="1">
        <v>108.23</v>
      </c>
      <c r="B99" s="1">
        <v>0.9049</v>
      </c>
      <c r="C99" s="1">
        <f t="shared" si="6"/>
        <v>0.9142842600318523</v>
      </c>
      <c r="D99" s="2">
        <f t="shared" si="7"/>
        <v>1.0131429003812324</v>
      </c>
      <c r="E99" s="1">
        <f t="shared" si="8"/>
        <v>106.82599656896812</v>
      </c>
    </row>
    <row r="100" spans="1:5" ht="15.75">
      <c r="A100" s="1">
        <v>109.48</v>
      </c>
      <c r="B100" s="1">
        <v>1.0247</v>
      </c>
      <c r="C100" s="1">
        <f t="shared" si="6"/>
        <v>1.0355907408546825</v>
      </c>
      <c r="D100" s="2">
        <f t="shared" si="7"/>
        <v>1.0131429003812324</v>
      </c>
      <c r="E100" s="1">
        <f t="shared" si="8"/>
        <v>108.0597810622806</v>
      </c>
    </row>
    <row r="101" spans="1:5" ht="15.75">
      <c r="A101" s="1">
        <v>110</v>
      </c>
      <c r="B101" s="1">
        <v>0.9314</v>
      </c>
      <c r="C101" s="1">
        <f t="shared" si="6"/>
        <v>0.9413989881551768</v>
      </c>
      <c r="D101" s="2">
        <f t="shared" si="7"/>
        <v>1.0131429003812324</v>
      </c>
      <c r="E101" s="1">
        <f t="shared" si="8"/>
        <v>108.5730354114986</v>
      </c>
    </row>
    <row r="102" spans="1:5" ht="15.75">
      <c r="A102" s="1">
        <v>110.98</v>
      </c>
      <c r="B102" s="1">
        <v>0.8929</v>
      </c>
      <c r="C102" s="1">
        <f t="shared" si="6"/>
        <v>0.9026660932035169</v>
      </c>
      <c r="D102" s="2">
        <f t="shared" si="7"/>
        <v>1.0131429003812324</v>
      </c>
      <c r="E102" s="1">
        <f t="shared" si="8"/>
        <v>109.54032245425559</v>
      </c>
    </row>
    <row r="103" spans="1:5" ht="15.75">
      <c r="A103" s="1">
        <v>112.98</v>
      </c>
      <c r="B103" s="1">
        <v>1.0106</v>
      </c>
      <c r="C103" s="1">
        <f t="shared" si="6"/>
        <v>1.0220701755233093</v>
      </c>
      <c r="D103" s="2">
        <f t="shared" si="7"/>
        <v>1.0131429003812324</v>
      </c>
      <c r="E103" s="1">
        <f t="shared" si="8"/>
        <v>111.51437764355556</v>
      </c>
    </row>
    <row r="104" spans="1:5" ht="15.75">
      <c r="A104" s="1">
        <v>114.11</v>
      </c>
      <c r="B104" s="1">
        <v>0.869</v>
      </c>
      <c r="C104" s="1">
        <f t="shared" si="6"/>
        <v>0.8790655006449771</v>
      </c>
      <c r="D104" s="2">
        <f t="shared" si="7"/>
        <v>1.0131429003812324</v>
      </c>
      <c r="E104" s="1">
        <f t="shared" si="8"/>
        <v>112.62971882551004</v>
      </c>
    </row>
    <row r="105" spans="1:5" ht="15.75">
      <c r="A105" s="1">
        <v>115.83</v>
      </c>
      <c r="B105" s="1">
        <v>1.1072</v>
      </c>
      <c r="C105" s="1">
        <f t="shared" si="6"/>
        <v>1.120417189688244</v>
      </c>
      <c r="D105" s="2">
        <f t="shared" si="7"/>
        <v>1.0131429003812324</v>
      </c>
      <c r="E105" s="1">
        <f t="shared" si="8"/>
        <v>114.32740628830801</v>
      </c>
    </row>
    <row r="106" spans="1:5" ht="15.75">
      <c r="A106" s="1">
        <v>117.35</v>
      </c>
      <c r="B106" s="1">
        <v>1.0886</v>
      </c>
      <c r="C106" s="1">
        <f t="shared" si="6"/>
        <v>1.1019363188773796</v>
      </c>
      <c r="D106" s="2">
        <f t="shared" si="7"/>
        <v>1.0131429003812324</v>
      </c>
      <c r="E106" s="1">
        <f t="shared" si="8"/>
        <v>115.82768823217599</v>
      </c>
    </row>
    <row r="107" spans="1:5" ht="15.75">
      <c r="A107" s="1">
        <v>118.83</v>
      </c>
      <c r="B107" s="1">
        <v>0.9884</v>
      </c>
      <c r="C107" s="1">
        <f t="shared" si="6"/>
        <v>1.0008103919181375</v>
      </c>
      <c r="D107" s="2">
        <f t="shared" si="7"/>
        <v>1.0131429003812324</v>
      </c>
      <c r="E107" s="1">
        <f t="shared" si="8"/>
        <v>117.28848907225797</v>
      </c>
    </row>
    <row r="108" spans="1:5" ht="15.75">
      <c r="A108" s="1">
        <v>119.15</v>
      </c>
      <c r="B108" s="1">
        <v>0.955</v>
      </c>
      <c r="C108" s="1">
        <f t="shared" si="6"/>
        <v>0.9670540298761618</v>
      </c>
      <c r="D108" s="2">
        <f t="shared" si="7"/>
        <v>1.0131429003812324</v>
      </c>
      <c r="E108" s="1">
        <f t="shared" si="8"/>
        <v>117.60433790254598</v>
      </c>
    </row>
    <row r="109" spans="1:5" ht="15.75">
      <c r="A109" s="1">
        <v>120.65</v>
      </c>
      <c r="B109" s="1">
        <v>0.9171</v>
      </c>
      <c r="C109" s="1">
        <f t="shared" si="6"/>
        <v>0.9289592919945786</v>
      </c>
      <c r="D109" s="2">
        <f t="shared" si="7"/>
        <v>1.0131429003812324</v>
      </c>
      <c r="E109" s="1">
        <f t="shared" si="8"/>
        <v>119.08487929452096</v>
      </c>
    </row>
    <row r="110" spans="1:5" ht="15.75">
      <c r="A110" s="1">
        <v>123.65</v>
      </c>
      <c r="B110" s="1">
        <v>1.0008</v>
      </c>
      <c r="C110" s="1">
        <f t="shared" si="6"/>
        <v>1.0143606876691136</v>
      </c>
      <c r="D110" s="2">
        <f t="shared" si="7"/>
        <v>1.0131429003812324</v>
      </c>
      <c r="E110" s="1">
        <f t="shared" si="8"/>
        <v>122.04596207847092</v>
      </c>
    </row>
    <row r="111" spans="1:5" ht="15.75">
      <c r="A111" s="1">
        <v>125.2</v>
      </c>
      <c r="B111" s="1">
        <v>0.8258</v>
      </c>
      <c r="C111" s="1">
        <f t="shared" si="6"/>
        <v>0.8372533774732109</v>
      </c>
      <c r="D111" s="2">
        <f t="shared" si="7"/>
        <v>1.0131429003812324</v>
      </c>
      <c r="E111" s="1">
        <f t="shared" si="8"/>
        <v>123.5758548501784</v>
      </c>
    </row>
    <row r="112" spans="1:5" ht="15.75">
      <c r="A112" s="1">
        <v>126.7</v>
      </c>
      <c r="B112" s="1">
        <v>1.0731</v>
      </c>
      <c r="C112" s="1">
        <f t="shared" si="6"/>
        <v>1.0883151718748958</v>
      </c>
      <c r="D112" s="2">
        <f t="shared" si="7"/>
        <v>1.0131429003812324</v>
      </c>
      <c r="E112" s="1">
        <f t="shared" si="8"/>
        <v>125.05639624215338</v>
      </c>
    </row>
    <row r="113" spans="1:5" ht="15.75">
      <c r="A113" s="1">
        <v>127.9</v>
      </c>
      <c r="B113" s="1">
        <v>1.04</v>
      </c>
      <c r="C113" s="1">
        <f t="shared" si="6"/>
        <v>1.055003173978828</v>
      </c>
      <c r="D113" s="2">
        <f t="shared" si="7"/>
        <v>1.0131429003812324</v>
      </c>
      <c r="E113" s="1">
        <f t="shared" si="8"/>
        <v>126.24082935573337</v>
      </c>
    </row>
    <row r="114" spans="1:5" ht="15.75">
      <c r="A114" s="1">
        <v>128.4</v>
      </c>
      <c r="B114" s="1">
        <v>1.0223</v>
      </c>
      <c r="C114" s="1">
        <f t="shared" si="6"/>
        <v>1.0371532223341402</v>
      </c>
      <c r="D114" s="2">
        <f t="shared" si="7"/>
        <v>1.0131429003812324</v>
      </c>
      <c r="E114" s="1">
        <f t="shared" si="8"/>
        <v>126.73434315305836</v>
      </c>
    </row>
    <row r="115" spans="1:5" ht="15.75">
      <c r="A115" s="1">
        <v>130.15</v>
      </c>
      <c r="B115" s="1">
        <v>0.8799</v>
      </c>
      <c r="C115" s="1">
        <f t="shared" si="6"/>
        <v>0.8930017482328533</v>
      </c>
      <c r="D115" s="2">
        <f t="shared" si="7"/>
        <v>1.0131429003812324</v>
      </c>
      <c r="E115" s="1">
        <f t="shared" si="8"/>
        <v>128.46164144369584</v>
      </c>
    </row>
    <row r="116" spans="1:5" ht="15.75">
      <c r="A116" s="1">
        <v>133.11</v>
      </c>
      <c r="B116" s="1">
        <v>1.0662</v>
      </c>
      <c r="C116" s="1">
        <f t="shared" si="6"/>
        <v>1.082726469206632</v>
      </c>
      <c r="D116" s="2">
        <f t="shared" si="7"/>
        <v>1.0131429003812324</v>
      </c>
      <c r="E116" s="1">
        <f t="shared" si="8"/>
        <v>131.3832431238598</v>
      </c>
    </row>
    <row r="117" spans="1:5" ht="15.75">
      <c r="A117" s="1">
        <v>134.59</v>
      </c>
      <c r="B117" s="1">
        <v>1.0148</v>
      </c>
      <c r="C117" s="1">
        <f t="shared" si="6"/>
        <v>1.0308394196409858</v>
      </c>
      <c r="D117" s="2">
        <f t="shared" si="7"/>
        <v>1.0131429003812324</v>
      </c>
      <c r="E117" s="1">
        <f t="shared" si="8"/>
        <v>132.84404396394177</v>
      </c>
    </row>
    <row r="118" spans="1:5" ht="15.75">
      <c r="A118" s="1">
        <v>136.17</v>
      </c>
      <c r="B118" s="1">
        <v>1.0117</v>
      </c>
      <c r="C118" s="1">
        <f t="shared" si="6"/>
        <v>1.0280200044708012</v>
      </c>
      <c r="D118" s="2">
        <f t="shared" si="7"/>
        <v>1.0131429003812324</v>
      </c>
      <c r="E118" s="1">
        <f t="shared" si="8"/>
        <v>134.40354756348873</v>
      </c>
    </row>
    <row r="119" spans="1:5" ht="15.75">
      <c r="A119" s="1">
        <v>137.4</v>
      </c>
      <c r="B119" s="1">
        <v>0.9319</v>
      </c>
      <c r="C119" s="1">
        <f t="shared" si="6"/>
        <v>0.9471690647036203</v>
      </c>
      <c r="D119" s="2">
        <f t="shared" si="7"/>
        <v>1.0131429003812324</v>
      </c>
      <c r="E119" s="1">
        <f t="shared" si="8"/>
        <v>135.61759150490823</v>
      </c>
    </row>
    <row r="120" spans="1:5" ht="15.75">
      <c r="A120" s="1">
        <v>138.3</v>
      </c>
      <c r="B120" s="1">
        <v>1.0876</v>
      </c>
      <c r="C120" s="1">
        <f t="shared" si="6"/>
        <v>1.1056220106137993</v>
      </c>
      <c r="D120" s="2">
        <f t="shared" si="7"/>
        <v>1.0131429003812324</v>
      </c>
      <c r="E120" s="1">
        <f t="shared" si="8"/>
        <v>136.50591634009322</v>
      </c>
    </row>
    <row r="121" spans="1:5" ht="15.75">
      <c r="A121" s="1">
        <v>139.65</v>
      </c>
      <c r="B121" s="1">
        <v>1.0297</v>
      </c>
      <c r="C121" s="1">
        <f t="shared" si="6"/>
        <v>1.0470491971659028</v>
      </c>
      <c r="D121" s="2">
        <f t="shared" si="7"/>
        <v>1.0131429003812324</v>
      </c>
      <c r="E121" s="1">
        <f t="shared" si="8"/>
        <v>137.8384035928707</v>
      </c>
    </row>
    <row r="122" spans="1:5" ht="15.75">
      <c r="A122" s="1">
        <v>142.56</v>
      </c>
      <c r="B122" s="1">
        <v>1.076</v>
      </c>
      <c r="C122" s="1">
        <f t="shared" si="6"/>
        <v>1.0947748904400207</v>
      </c>
      <c r="D122" s="2">
        <f t="shared" si="7"/>
        <v>1.0131429003812324</v>
      </c>
      <c r="E122" s="1">
        <f t="shared" si="8"/>
        <v>140.71065389330215</v>
      </c>
    </row>
    <row r="123" spans="1:5" ht="15.75">
      <c r="A123" s="1">
        <v>144.05</v>
      </c>
      <c r="B123" s="1">
        <v>1.0659</v>
      </c>
      <c r="C123" s="1">
        <f t="shared" si="6"/>
        <v>1.0848261169448583</v>
      </c>
      <c r="D123" s="2">
        <f t="shared" si="7"/>
        <v>1.0131429003812324</v>
      </c>
      <c r="E123" s="1">
        <f t="shared" si="8"/>
        <v>142.18132500933064</v>
      </c>
    </row>
    <row r="124" spans="1:5" ht="15.75">
      <c r="A124" s="1">
        <v>145.55</v>
      </c>
      <c r="B124" s="1">
        <v>0.7327</v>
      </c>
      <c r="C124" s="1">
        <f t="shared" si="6"/>
        <v>0.7459364251005638</v>
      </c>
      <c r="D124" s="2">
        <f t="shared" si="7"/>
        <v>1.0131429003812324</v>
      </c>
      <c r="E124" s="1">
        <f t="shared" si="8"/>
        <v>143.66186640130562</v>
      </c>
    </row>
    <row r="125" spans="1:5" ht="15.75">
      <c r="A125" s="1">
        <v>146.73</v>
      </c>
      <c r="B125" s="1">
        <v>0.9423</v>
      </c>
      <c r="C125" s="1">
        <f t="shared" si="6"/>
        <v>0.9595521648230304</v>
      </c>
      <c r="D125" s="2">
        <f t="shared" si="7"/>
        <v>1.0131429003812324</v>
      </c>
      <c r="E125" s="1">
        <f t="shared" si="8"/>
        <v>144.82655896299258</v>
      </c>
    </row>
    <row r="126" spans="1:5" ht="15.75">
      <c r="A126" s="3"/>
      <c r="E126" s="1"/>
    </row>
    <row r="127" spans="1:5" ht="15.75">
      <c r="A127" s="3"/>
      <c r="E127" s="1"/>
    </row>
    <row r="128" spans="1:5" ht="15.75">
      <c r="A128" s="3"/>
      <c r="E128" s="1"/>
    </row>
    <row r="129" spans="1:5" ht="15.75">
      <c r="A129" s="3"/>
      <c r="E129" s="1"/>
    </row>
    <row r="130" spans="1:5" ht="15.75">
      <c r="A130" s="3"/>
      <c r="E130" s="1"/>
    </row>
    <row r="131" spans="1:5" ht="15.75">
      <c r="A131" s="3"/>
      <c r="E131" s="1"/>
    </row>
    <row r="132" spans="1:5" ht="15.75">
      <c r="A132" s="3"/>
      <c r="E132" s="1"/>
    </row>
    <row r="133" spans="1:5" ht="15.75">
      <c r="A133" s="3"/>
      <c r="E133" s="1"/>
    </row>
    <row r="134" spans="1:5" ht="15.75">
      <c r="A134" s="3"/>
      <c r="E134" s="1"/>
    </row>
    <row r="135" spans="1:5" ht="15.75">
      <c r="A135" s="3"/>
      <c r="E135" s="1"/>
    </row>
    <row r="136" spans="1:5" ht="15.75">
      <c r="A136" s="3"/>
      <c r="E136" s="1"/>
    </row>
    <row r="137" spans="1:5" ht="15.75">
      <c r="A137" s="3"/>
      <c r="E137" s="1"/>
    </row>
    <row r="138" spans="1:5" ht="15.75">
      <c r="A138" s="3"/>
      <c r="E138" s="1"/>
    </row>
    <row r="139" spans="1:5" ht="15.75">
      <c r="A139" s="3"/>
      <c r="E139" s="1"/>
    </row>
    <row r="140" spans="1:5" ht="15.75">
      <c r="A140" s="3"/>
      <c r="E140" s="1"/>
    </row>
    <row r="141" spans="1:5" ht="15.75">
      <c r="A141" s="3"/>
      <c r="E141" s="1"/>
    </row>
    <row r="142" spans="1:5" ht="15.75">
      <c r="A142" s="3"/>
      <c r="E142" s="1"/>
    </row>
    <row r="143" spans="1:5" ht="15.75">
      <c r="A143" s="3"/>
      <c r="E143" s="1"/>
    </row>
    <row r="144" spans="1:5" ht="15.75">
      <c r="A144" s="3"/>
      <c r="E144" s="1"/>
    </row>
    <row r="145" spans="1:5" ht="15.75">
      <c r="A145" s="3"/>
      <c r="E145" s="1"/>
    </row>
    <row r="146" spans="1:5" ht="15.75">
      <c r="A146" s="3"/>
      <c r="E146" s="1"/>
    </row>
    <row r="147" spans="1:5" ht="15.75">
      <c r="A147" s="3"/>
      <c r="E147" s="1"/>
    </row>
    <row r="148" spans="1:5" ht="15.75">
      <c r="A148" s="3"/>
      <c r="E148" s="1"/>
    </row>
    <row r="149" spans="1:5" ht="15.75">
      <c r="A149" s="3"/>
      <c r="E149" s="1"/>
    </row>
    <row r="150" spans="1:5" ht="15.75">
      <c r="A150" s="3"/>
      <c r="E150" s="1"/>
    </row>
    <row r="151" spans="1:5" ht="15.75">
      <c r="A151" s="3"/>
      <c r="E151" s="1"/>
    </row>
    <row r="152" spans="1:5" ht="15.75">
      <c r="A152" s="3"/>
      <c r="E152" s="1"/>
    </row>
    <row r="153" spans="1:5" ht="15.75">
      <c r="A153" s="3"/>
      <c r="E153" s="1"/>
    </row>
    <row r="154" spans="1:5" ht="15.75">
      <c r="A154" s="3"/>
      <c r="E154" s="1"/>
    </row>
    <row r="155" spans="1:5" ht="15.75">
      <c r="A155" s="3"/>
      <c r="E155" s="1"/>
    </row>
    <row r="156" spans="1:5" ht="15.75">
      <c r="A156" s="3"/>
      <c r="E156" s="1"/>
    </row>
    <row r="157" spans="1:5" ht="15.75">
      <c r="A157" s="3"/>
      <c r="E157" s="1"/>
    </row>
    <row r="158" spans="1:5" ht="15.75">
      <c r="A158" s="3"/>
      <c r="E158" s="1"/>
    </row>
    <row r="159" spans="1:5" ht="15.75">
      <c r="A159" s="3"/>
      <c r="E159" s="1"/>
    </row>
    <row r="160" spans="1:5" ht="15.75">
      <c r="A160" s="3"/>
      <c r="E160" s="1"/>
    </row>
    <row r="161" spans="1:5" ht="15.75">
      <c r="A161" s="3"/>
      <c r="E161" s="1"/>
    </row>
    <row r="162" spans="1:5" ht="15.75">
      <c r="A162" s="3"/>
      <c r="E162" s="1"/>
    </row>
    <row r="163" spans="1:5" ht="15.75">
      <c r="A163" s="3"/>
      <c r="E163" s="1"/>
    </row>
    <row r="164" spans="1:5" ht="15.75">
      <c r="A164" s="3"/>
      <c r="E164" s="1"/>
    </row>
    <row r="165" spans="1:5" ht="15.75">
      <c r="A165" s="3"/>
      <c r="E165" s="1"/>
    </row>
    <row r="166" spans="1:5" ht="15.75">
      <c r="A166" s="3"/>
      <c r="E166" s="1"/>
    </row>
    <row r="167" spans="1:5" ht="15.75">
      <c r="A167" s="3"/>
      <c r="E167" s="1"/>
    </row>
    <row r="168" spans="1:5" ht="15.75">
      <c r="A168" s="3"/>
      <c r="E168" s="1"/>
    </row>
    <row r="169" spans="1:5" ht="15.75">
      <c r="A169" s="3"/>
      <c r="E169" s="1"/>
    </row>
    <row r="170" spans="1:5" ht="15.75">
      <c r="A170" s="3"/>
      <c r="E170" s="1"/>
    </row>
    <row r="171" spans="1:5" ht="15.75">
      <c r="A171" s="3"/>
      <c r="E171" s="1"/>
    </row>
    <row r="172" spans="1:5" ht="15.75">
      <c r="A172" s="3"/>
      <c r="E172" s="1"/>
    </row>
    <row r="173" spans="1:5" ht="15.75">
      <c r="A173" s="3"/>
      <c r="E173" s="1"/>
    </row>
    <row r="174" spans="1:5" ht="15.75">
      <c r="A174" s="3"/>
      <c r="E174" s="1"/>
    </row>
    <row r="175" spans="1:5" ht="15.75">
      <c r="A175" s="3"/>
      <c r="E175" s="1"/>
    </row>
    <row r="176" spans="1:5" ht="15.75">
      <c r="A176" s="3"/>
      <c r="E176" s="1"/>
    </row>
    <row r="177" spans="1:5" ht="15.75">
      <c r="A177" s="3"/>
      <c r="E177" s="1"/>
    </row>
    <row r="178" spans="1:5" ht="15.75">
      <c r="A178" s="3"/>
      <c r="E178" s="1"/>
    </row>
    <row r="179" spans="1:5" ht="15.75">
      <c r="A179" s="3"/>
      <c r="E179" s="1"/>
    </row>
    <row r="180" spans="1:5" ht="15.75">
      <c r="A180" s="3"/>
      <c r="E180" s="1"/>
    </row>
    <row r="181" spans="1:5" ht="15.75">
      <c r="A181" s="3"/>
      <c r="E181" s="1"/>
    </row>
    <row r="182" spans="1:5" ht="15.75">
      <c r="A182" s="3"/>
      <c r="E182" s="1"/>
    </row>
    <row r="183" spans="1:5" ht="15.75">
      <c r="A183" s="3"/>
      <c r="E183" s="1"/>
    </row>
    <row r="184" spans="1:5" ht="15.75">
      <c r="A184" s="3"/>
      <c r="E184" s="1"/>
    </row>
    <row r="185" spans="1:5" ht="15.75">
      <c r="A185" s="3"/>
      <c r="E185" s="1"/>
    </row>
    <row r="186" spans="1:5" ht="15.75">
      <c r="A186" s="3"/>
      <c r="E186" s="1"/>
    </row>
    <row r="187" spans="1:5" ht="15.75">
      <c r="A187" s="3"/>
      <c r="E187" s="1"/>
    </row>
    <row r="188" spans="1:5" ht="15.75">
      <c r="A188" s="3"/>
      <c r="E188" s="1"/>
    </row>
    <row r="189" spans="1:5" ht="15.75">
      <c r="A189" s="3"/>
      <c r="E189" s="1"/>
    </row>
    <row r="190" spans="1:5" ht="15.75">
      <c r="A190" s="3"/>
      <c r="E190" s="1"/>
    </row>
    <row r="191" spans="1:5" ht="15.75">
      <c r="A191" s="3"/>
      <c r="E191" s="1"/>
    </row>
    <row r="192" spans="1:5" ht="15.75">
      <c r="A192" s="3"/>
      <c r="E192" s="1"/>
    </row>
    <row r="193" spans="1:5" ht="15.75">
      <c r="A193" s="3"/>
      <c r="E193" s="1"/>
    </row>
    <row r="194" spans="1:5" ht="15.75">
      <c r="A194" s="3"/>
      <c r="E194" s="1"/>
    </row>
    <row r="195" spans="1:5" ht="15.75">
      <c r="A195" s="3"/>
      <c r="E195" s="1"/>
    </row>
    <row r="196" spans="1:5" ht="15.75">
      <c r="A196" s="3"/>
      <c r="E196" s="1"/>
    </row>
    <row r="197" spans="1:5" ht="15.75">
      <c r="A197" s="3"/>
      <c r="E197" s="1"/>
    </row>
    <row r="198" spans="1:5" ht="15.75">
      <c r="A198" s="3"/>
      <c r="E198" s="1"/>
    </row>
    <row r="199" spans="1:5" ht="15.75">
      <c r="A199" s="3"/>
      <c r="E199" s="1"/>
    </row>
    <row r="200" spans="1:5" ht="15.75">
      <c r="A200" s="3"/>
      <c r="E200" s="1"/>
    </row>
    <row r="201" spans="1:5" ht="15.75">
      <c r="A201" s="3"/>
      <c r="E201" s="1"/>
    </row>
    <row r="202" spans="1:5" ht="15.75">
      <c r="A202" s="3"/>
      <c r="E202" s="1"/>
    </row>
    <row r="203" spans="1:5" ht="15.75">
      <c r="A203" s="3"/>
      <c r="E203" s="1"/>
    </row>
    <row r="204" spans="1:5" ht="15.75">
      <c r="A204" s="3"/>
      <c r="E204" s="1"/>
    </row>
    <row r="205" spans="1:5" ht="15.75">
      <c r="A205" s="3"/>
      <c r="E205" s="1"/>
    </row>
    <row r="206" spans="1:5" ht="15.75">
      <c r="A206" s="3"/>
      <c r="E206" s="1"/>
    </row>
    <row r="207" spans="1:5" ht="15.75">
      <c r="A207" s="3"/>
      <c r="E207" s="1"/>
    </row>
    <row r="208" spans="1:5" ht="15.75">
      <c r="A208" s="3"/>
      <c r="E208" s="1"/>
    </row>
    <row r="209" spans="1:5" ht="15.75">
      <c r="A209" s="3"/>
      <c r="E209" s="1"/>
    </row>
    <row r="210" spans="1:5" ht="15.75">
      <c r="A210" s="3"/>
      <c r="E210" s="1"/>
    </row>
    <row r="211" spans="1:5" ht="15.75">
      <c r="A211" s="3"/>
      <c r="E211" s="1"/>
    </row>
    <row r="212" spans="1:5" ht="15.75">
      <c r="A212" s="3"/>
      <c r="E212" s="1"/>
    </row>
    <row r="213" spans="1:5" ht="15.75">
      <c r="A213" s="3"/>
      <c r="E213" s="1"/>
    </row>
    <row r="214" spans="1:5" ht="15.75">
      <c r="A214" s="3"/>
      <c r="E214" s="1"/>
    </row>
    <row r="215" spans="1:5" ht="15.75">
      <c r="A215" s="3"/>
      <c r="E215" s="1"/>
    </row>
    <row r="216" spans="1:5" ht="15.75">
      <c r="A216" s="3"/>
      <c r="E216" s="1"/>
    </row>
    <row r="217" spans="1:5" ht="15.75">
      <c r="A217" s="3"/>
      <c r="E217" s="1"/>
    </row>
    <row r="218" spans="1:5" ht="15.75">
      <c r="A218" s="3"/>
      <c r="E218" s="1"/>
    </row>
    <row r="219" spans="1:5" ht="15.75">
      <c r="A219" s="3"/>
      <c r="E219" s="1"/>
    </row>
    <row r="220" spans="1:5" ht="15.75">
      <c r="A220" s="3"/>
      <c r="E220" s="1"/>
    </row>
    <row r="221" spans="1:5" ht="15.75">
      <c r="A221" s="3"/>
      <c r="E221" s="1"/>
    </row>
    <row r="222" spans="1:5" ht="15.75">
      <c r="A222" s="3"/>
      <c r="E222" s="1"/>
    </row>
    <row r="223" spans="1:5" ht="15.75">
      <c r="A223" s="3"/>
      <c r="E223" s="1"/>
    </row>
    <row r="224" spans="1:5" ht="15.75">
      <c r="A224" s="3"/>
      <c r="E224" s="1"/>
    </row>
    <row r="225" spans="1:5" ht="15.75">
      <c r="A225" s="3"/>
      <c r="E225" s="1"/>
    </row>
    <row r="226" spans="1:5" ht="15.75">
      <c r="A226" s="3"/>
      <c r="E226" s="1"/>
    </row>
    <row r="227" spans="1:5" ht="15.75">
      <c r="A227" s="3"/>
      <c r="E227" s="1"/>
    </row>
    <row r="228" spans="1:5" ht="15.75">
      <c r="A228" s="3"/>
      <c r="E228" s="1"/>
    </row>
    <row r="229" spans="1:5" ht="15.75">
      <c r="A229" s="3"/>
      <c r="E229" s="1"/>
    </row>
    <row r="230" spans="1:5" ht="15.75">
      <c r="A230" s="3"/>
      <c r="E230" s="1"/>
    </row>
    <row r="231" spans="1:5" ht="15.75">
      <c r="A231" s="3"/>
      <c r="E231" s="1"/>
    </row>
    <row r="232" spans="1:5" ht="15.75">
      <c r="A232" s="3"/>
      <c r="E232" s="1"/>
    </row>
    <row r="233" spans="1:5" ht="15.75">
      <c r="A233" s="3"/>
      <c r="E233" s="1"/>
    </row>
    <row r="234" spans="1:5" ht="15.75">
      <c r="A234" s="3"/>
      <c r="E234" s="1"/>
    </row>
    <row r="235" spans="1:5" ht="15.75">
      <c r="A235" s="3"/>
      <c r="E235" s="1"/>
    </row>
    <row r="236" spans="1:5" ht="15.75">
      <c r="A236" s="3"/>
      <c r="E236" s="1"/>
    </row>
    <row r="237" spans="1:5" ht="15.75">
      <c r="A237" s="3"/>
      <c r="E237" s="1"/>
    </row>
    <row r="238" spans="1:5" ht="15.75">
      <c r="A238" s="3"/>
      <c r="E238" s="1"/>
    </row>
    <row r="239" spans="1:5" ht="15.75">
      <c r="A239" s="3"/>
      <c r="E239" s="1"/>
    </row>
    <row r="240" spans="1:5" ht="15.75">
      <c r="A240" s="3"/>
      <c r="E240" s="1"/>
    </row>
    <row r="241" spans="1:5" ht="15.75">
      <c r="A241" s="3"/>
      <c r="E241" s="1"/>
    </row>
    <row r="242" spans="1:5" ht="15.75">
      <c r="A242" s="3"/>
      <c r="E242" s="1"/>
    </row>
    <row r="243" spans="1:5" ht="15.75">
      <c r="A243" s="3"/>
      <c r="E243" s="1"/>
    </row>
    <row r="244" spans="1:5" ht="15.75">
      <c r="A244" s="3"/>
      <c r="E244" s="1"/>
    </row>
    <row r="245" spans="1:5" ht="15.75">
      <c r="A245" s="3"/>
      <c r="E245" s="1"/>
    </row>
    <row r="246" spans="1:5" ht="15.75">
      <c r="A246" s="3"/>
      <c r="E246" s="1"/>
    </row>
    <row r="247" spans="1:5" ht="15.75">
      <c r="A247" s="3"/>
      <c r="E247" s="1"/>
    </row>
    <row r="248" spans="1:5" ht="15.75">
      <c r="A248" s="3"/>
      <c r="E248" s="1"/>
    </row>
    <row r="249" spans="1:5" ht="15.75">
      <c r="A249" s="3"/>
      <c r="E249" s="1"/>
    </row>
    <row r="250" spans="1:5" ht="15.75">
      <c r="A250" s="3"/>
      <c r="E250" s="1"/>
    </row>
    <row r="251" spans="1:5" ht="15.75">
      <c r="A251" s="3"/>
      <c r="E251" s="1"/>
    </row>
    <row r="252" spans="1:5" ht="15.75">
      <c r="A252" s="3"/>
      <c r="E252" s="1"/>
    </row>
    <row r="253" spans="1:5" ht="15.75">
      <c r="A253" s="3"/>
      <c r="E253" s="1"/>
    </row>
    <row r="254" spans="1:5" ht="15.75">
      <c r="A254" s="3"/>
      <c r="E254" s="1"/>
    </row>
    <row r="255" spans="1:5" ht="15.75">
      <c r="A255" s="3"/>
      <c r="E255" s="1"/>
    </row>
    <row r="256" spans="1:5" ht="15.75">
      <c r="A256" s="3"/>
      <c r="E256" s="1"/>
    </row>
    <row r="257" spans="1:5" ht="15.75">
      <c r="A257" s="3"/>
      <c r="E257" s="1"/>
    </row>
    <row r="258" spans="1:5" ht="15.75">
      <c r="A258" s="3"/>
      <c r="E258" s="1"/>
    </row>
    <row r="259" spans="1:5" ht="15.75">
      <c r="A259" s="3"/>
      <c r="E259" s="1"/>
    </row>
    <row r="260" spans="1:5" ht="15.75">
      <c r="A260" s="3"/>
      <c r="E260" s="1"/>
    </row>
    <row r="261" spans="1:5" ht="15.75">
      <c r="A261" s="3"/>
      <c r="E261" s="1"/>
    </row>
    <row r="262" spans="1:5" ht="15.75">
      <c r="A262" s="3"/>
      <c r="E262" s="1"/>
    </row>
    <row r="263" spans="1:5" ht="15.75">
      <c r="A263" s="3"/>
      <c r="E263" s="1"/>
    </row>
    <row r="264" spans="1:5" ht="15.75">
      <c r="A264" s="3"/>
      <c r="E264" s="1"/>
    </row>
    <row r="265" spans="1:5" ht="15.75">
      <c r="A265" s="3"/>
      <c r="E265" s="1"/>
    </row>
    <row r="266" spans="1:5" ht="15.75">
      <c r="A266" s="3"/>
      <c r="E266" s="1"/>
    </row>
    <row r="267" spans="1:5" ht="15.75">
      <c r="A267" s="3"/>
      <c r="E267" s="1"/>
    </row>
    <row r="268" spans="1:5" ht="15.75">
      <c r="A268" s="3"/>
      <c r="E268" s="1"/>
    </row>
    <row r="269" spans="1:5" ht="15.75">
      <c r="A269" s="3"/>
      <c r="E269" s="1"/>
    </row>
    <row r="270" spans="1:5" ht="15.75">
      <c r="A270" s="3"/>
      <c r="E270" s="1"/>
    </row>
    <row r="271" spans="1:5" ht="15.75">
      <c r="A271" s="3"/>
      <c r="E271" s="1"/>
    </row>
    <row r="272" spans="1:5" ht="15.75">
      <c r="A272" s="3"/>
      <c r="E272" s="1"/>
    </row>
    <row r="273" spans="1:5" ht="15.75">
      <c r="A273" s="3"/>
      <c r="E273" s="1"/>
    </row>
    <row r="274" spans="1:5" ht="15.75">
      <c r="A274" s="3"/>
      <c r="E274" s="1"/>
    </row>
    <row r="275" spans="1:5" ht="15.75">
      <c r="A275" s="3"/>
      <c r="E275" s="1"/>
    </row>
    <row r="276" spans="1:5" ht="15.75">
      <c r="A276" s="3"/>
      <c r="E276" s="1"/>
    </row>
    <row r="277" spans="1:5" ht="15.75">
      <c r="A277" s="3"/>
      <c r="E277" s="1"/>
    </row>
    <row r="278" spans="1:5" ht="15.75">
      <c r="A278" s="3"/>
      <c r="E278" s="1"/>
    </row>
    <row r="279" spans="1:5" ht="15.75">
      <c r="A279" s="3"/>
      <c r="E279" s="1"/>
    </row>
    <row r="280" spans="1:5" ht="15.75">
      <c r="A280" s="3"/>
      <c r="E280" s="1"/>
    </row>
    <row r="281" spans="1:5" ht="15.75">
      <c r="A281" s="3"/>
      <c r="E281" s="1"/>
    </row>
    <row r="282" spans="1:5" ht="15.75">
      <c r="A282" s="3"/>
      <c r="E282" s="1"/>
    </row>
    <row r="283" spans="1:5" ht="15.75">
      <c r="A283" s="3"/>
      <c r="E283" s="1"/>
    </row>
    <row r="284" spans="1:5" ht="15.75">
      <c r="A284" s="3"/>
      <c r="E284" s="1"/>
    </row>
    <row r="285" spans="1:5" ht="15.75">
      <c r="A285" s="3"/>
      <c r="E285" s="1"/>
    </row>
    <row r="286" spans="1:5" ht="15.75">
      <c r="A286" s="3"/>
      <c r="E286" s="1"/>
    </row>
    <row r="287" spans="1:5" ht="15.75">
      <c r="A287" s="3"/>
      <c r="E287" s="1"/>
    </row>
    <row r="288" spans="1:5" ht="15.75">
      <c r="A288" s="3"/>
      <c r="E288" s="1"/>
    </row>
    <row r="289" spans="1:5" ht="15.75">
      <c r="A289" s="3"/>
      <c r="E289" s="1"/>
    </row>
    <row r="290" spans="1:5" ht="15.75">
      <c r="A290" s="3"/>
      <c r="E290" s="1"/>
    </row>
    <row r="291" spans="1:5" ht="15.75">
      <c r="A291" s="3"/>
      <c r="E291" s="1"/>
    </row>
    <row r="292" spans="1:5" ht="15.75">
      <c r="A292" s="3"/>
      <c r="E292" s="1"/>
    </row>
    <row r="293" spans="1:5" ht="15.75">
      <c r="A293" s="3"/>
      <c r="E293" s="1"/>
    </row>
    <row r="294" spans="1:5" ht="15.75">
      <c r="A294" s="3"/>
      <c r="E294" s="1"/>
    </row>
    <row r="295" spans="1:5" ht="15.75">
      <c r="A295" s="3"/>
      <c r="E295" s="1"/>
    </row>
    <row r="296" spans="1:5" ht="15.75">
      <c r="A296" s="3"/>
      <c r="E296" s="1"/>
    </row>
    <row r="297" spans="1:5" ht="15.75">
      <c r="A297" s="3"/>
      <c r="E297" s="1"/>
    </row>
    <row r="298" spans="1:5" ht="15.75">
      <c r="A298" s="3"/>
      <c r="E298" s="1"/>
    </row>
    <row r="299" spans="1:5" ht="15.75">
      <c r="A299" s="3"/>
      <c r="E299" s="1"/>
    </row>
    <row r="300" spans="1:5" ht="15.75">
      <c r="A300" s="3"/>
      <c r="E300" s="1"/>
    </row>
    <row r="301" spans="1:5" ht="15.75">
      <c r="A301" s="3"/>
      <c r="E301" s="1"/>
    </row>
    <row r="302" spans="1:5" ht="15.75">
      <c r="A302" s="3"/>
      <c r="E302" s="1"/>
    </row>
    <row r="303" spans="1:5" ht="15.75">
      <c r="A303" s="3"/>
      <c r="E303" s="1"/>
    </row>
    <row r="304" spans="1:5" ht="15.75">
      <c r="A304" s="3"/>
      <c r="E304" s="1"/>
    </row>
    <row r="305" spans="1:5" ht="15.75">
      <c r="A305" s="3"/>
      <c r="E305" s="1"/>
    </row>
    <row r="306" spans="1:5" ht="15.75">
      <c r="A306" s="3"/>
      <c r="E306" s="1"/>
    </row>
    <row r="307" spans="1:5" ht="15.75">
      <c r="A307" s="3"/>
      <c r="E307" s="1"/>
    </row>
    <row r="308" spans="1:5" ht="15.75">
      <c r="A308" s="3"/>
      <c r="E308" s="1"/>
    </row>
    <row r="309" spans="1:5" ht="15.75">
      <c r="A309" s="3"/>
      <c r="E309" s="1"/>
    </row>
    <row r="310" spans="1:5" ht="15.75">
      <c r="A310" s="3"/>
      <c r="E310" s="1"/>
    </row>
    <row r="311" spans="1:5" ht="15.75">
      <c r="A311" s="3"/>
      <c r="E311" s="1"/>
    </row>
    <row r="312" spans="1:5" ht="15.75">
      <c r="A312" s="3"/>
      <c r="E312" s="1"/>
    </row>
    <row r="313" spans="1:5" ht="15.75">
      <c r="A313" s="3"/>
      <c r="E313" s="1"/>
    </row>
    <row r="314" spans="1:5" ht="15.75">
      <c r="A314" s="3"/>
      <c r="E314" s="1"/>
    </row>
    <row r="315" spans="1:5" ht="15.75">
      <c r="A315" s="3"/>
      <c r="E315" s="1"/>
    </row>
    <row r="316" spans="1:5" ht="15.75">
      <c r="A316" s="3"/>
      <c r="E316" s="1"/>
    </row>
    <row r="317" spans="1:5" ht="15.75">
      <c r="A317" s="3"/>
      <c r="E317" s="1"/>
    </row>
    <row r="318" spans="1:5" ht="15.75">
      <c r="A318" s="3"/>
      <c r="E318" s="1"/>
    </row>
    <row r="319" spans="1:5" ht="15.75">
      <c r="A319" s="3"/>
      <c r="E319" s="1"/>
    </row>
    <row r="320" spans="1:5" ht="15.75">
      <c r="A320" s="3"/>
      <c r="E320" s="1"/>
    </row>
    <row r="321" spans="1:5" ht="15.75">
      <c r="A321" s="3"/>
      <c r="E321" s="1"/>
    </row>
    <row r="322" spans="1:5" ht="15.75">
      <c r="A322" s="3"/>
      <c r="E322" s="1"/>
    </row>
    <row r="323" spans="1:5" ht="15.75">
      <c r="A323" s="3"/>
      <c r="E323" s="1"/>
    </row>
    <row r="324" spans="1:5" ht="15.75">
      <c r="A324" s="3"/>
      <c r="E324" s="1"/>
    </row>
    <row r="325" spans="1:5" ht="15.75">
      <c r="A325" s="3"/>
      <c r="E325" s="1"/>
    </row>
    <row r="326" spans="1:5" ht="15.75">
      <c r="A326" s="3"/>
      <c r="E326" s="1"/>
    </row>
    <row r="327" spans="1:5" ht="15.75">
      <c r="A327" s="3"/>
      <c r="E327" s="1"/>
    </row>
    <row r="328" spans="1:5" ht="15.75">
      <c r="A328" s="3"/>
      <c r="E328" s="1"/>
    </row>
    <row r="329" spans="1:5" ht="15.75">
      <c r="A329" s="3"/>
      <c r="E329" s="1"/>
    </row>
    <row r="330" spans="1:5" ht="15.75">
      <c r="A330" s="3"/>
      <c r="E330" s="1"/>
    </row>
    <row r="331" spans="1:5" ht="15.75">
      <c r="A331" s="3"/>
      <c r="E331" s="1"/>
    </row>
    <row r="332" spans="1:5" ht="15.75">
      <c r="A332" s="3"/>
      <c r="E332" s="1"/>
    </row>
    <row r="333" spans="1:5" ht="15.75">
      <c r="A333" s="3"/>
      <c r="E333" s="1"/>
    </row>
    <row r="334" spans="1:5" ht="15.75">
      <c r="A334" s="3"/>
      <c r="E334" s="1"/>
    </row>
    <row r="335" spans="1:5" ht="15.75">
      <c r="A335" s="3"/>
      <c r="E335" s="1"/>
    </row>
    <row r="336" spans="1:5" ht="15.75">
      <c r="A336" s="3"/>
      <c r="E336" s="1"/>
    </row>
    <row r="337" spans="1:5" ht="15.75">
      <c r="A337" s="3"/>
      <c r="E337" s="1"/>
    </row>
    <row r="338" spans="1:5" ht="15.75">
      <c r="A338" s="3"/>
      <c r="E338" s="1"/>
    </row>
    <row r="339" spans="1:5" ht="15.75">
      <c r="A339" s="3"/>
      <c r="E339" s="1"/>
    </row>
    <row r="340" spans="1:5" ht="15.75">
      <c r="A340" s="3"/>
      <c r="E340" s="1"/>
    </row>
    <row r="341" spans="1:5" ht="15.75">
      <c r="A341" s="3"/>
      <c r="E341" s="1"/>
    </row>
    <row r="342" spans="1:5" ht="15.75">
      <c r="A342" s="3"/>
      <c r="E342" s="1"/>
    </row>
    <row r="343" spans="1:5" ht="15.75">
      <c r="A343" s="3"/>
      <c r="E343" s="1"/>
    </row>
    <row r="344" spans="1:5" ht="15.75">
      <c r="A344" s="3"/>
      <c r="E344" s="1"/>
    </row>
    <row r="345" spans="1:5" ht="15.75">
      <c r="A345" s="3"/>
      <c r="E345" s="1"/>
    </row>
    <row r="346" spans="1:5" ht="15.75">
      <c r="A346" s="3"/>
      <c r="E346" s="1"/>
    </row>
    <row r="347" spans="1:5" ht="15.75">
      <c r="A347" s="3"/>
      <c r="E347" s="1"/>
    </row>
    <row r="348" spans="1:5" ht="15.75">
      <c r="A348" s="3"/>
      <c r="E348" s="1"/>
    </row>
    <row r="349" spans="1:5" ht="15.75">
      <c r="A349" s="3"/>
      <c r="E349" s="1"/>
    </row>
    <row r="350" spans="1:5" ht="15.75">
      <c r="A350" s="3"/>
      <c r="E350" s="1"/>
    </row>
    <row r="351" spans="1:5" ht="15.75">
      <c r="A351" s="3"/>
      <c r="E351" s="1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5.75"/>
  <sheetData/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5.75"/>
  <sheetData/>
  <printOptions/>
  <pageMargins left="0.75" right="0.75" top="1" bottom="1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5.75"/>
  <sheetData/>
  <printOptions/>
  <pageMargins left="0.75" right="0.75" top="1" bottom="1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5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BGR Hannover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Dan.P</dc:creator>
  <cp:keywords/>
  <dc:description/>
  <cp:lastModifiedBy>Daniel Pribnow</cp:lastModifiedBy>
  <dcterms:created xsi:type="dcterms:W3CDTF">1999-07-09T22:10:34Z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