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1003AB" sheetId="1" r:id="rId1"/>
    <sheet name="1004A" sheetId="2" r:id="rId2"/>
    <sheet name="1005AB" sheetId="3" r:id="rId3"/>
    <sheet name="1006A" sheetId="4" r:id="rId4"/>
    <sheet name="1007B" sheetId="5" r:id="rId5"/>
    <sheet name="1008A" sheetId="6" r:id="rId6"/>
    <sheet name="1009A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<sst xmlns="http://schemas.openxmlformats.org/spreadsheetml/2006/main" count="151" uniqueCount="22">
  <si>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</si>
  <si>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</si>
  <si>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</si>
  <si>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</si>
  <si>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</si>
  <si>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</si>
  <si>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</si>
  <si>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</si>
  <si>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</si>
  <si>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</si>
  <si>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</si>
  <si>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</si>
  <si>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</si>
  <si>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</si>
  <si>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</si>
  <si>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</si>
  <si>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</si>
  <si>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</si>
  <si>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</si>
  <si>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</si>
  <si>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</si>
  <si>
    <t>B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</si>
</sst>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15.4</v>
      </c>
      <c r="C3" s="1">
        <v>0</v>
      </c>
      <c r="F3" s="5">
        <f>1000*1/SLOPE(C3:C20,B3:B20)</f>
        <v>35.794754926771404</v>
      </c>
      <c r="G3" s="1">
        <f>INTERCEPT(B4:B20,A4:A20)</f>
        <v>14.898779442921192</v>
      </c>
    </row>
    <row r="4" spans="1:9" ht="15.75">
      <c r="A4" s="3">
        <v>35.5</v>
      </c>
      <c r="B4" s="3">
        <v>16.25</v>
      </c>
      <c r="C4" s="1">
        <f aca="true" t="shared" si="0" ref="C4:C9">LN($G$27+$G$29*A4)/$G$29-LN($G$27)/$G$29</f>
        <v>33.739806704288206</v>
      </c>
      <c r="E4" s="6">
        <f aca="true" t="shared" si="1" ref="E4:E9">1000*1/SLOPE(C3:C4,B3:B4)</f>
        <v>25.192794002942343</v>
      </c>
      <c r="F4" s="6" t="s">
        <v>7</v>
      </c>
      <c r="I4" s="7">
        <f>SLOPE(E4:E20,A4:A20)*1000</f>
        <v>211.27587951419852</v>
      </c>
    </row>
    <row r="5" spans="1:9" ht="15.75">
      <c r="A5" s="3">
        <v>54.5</v>
      </c>
      <c r="B5" s="3">
        <v>16.68</v>
      </c>
      <c r="C5" s="1">
        <f t="shared" si="0"/>
        <v>50.8941906081422</v>
      </c>
      <c r="E5" s="6">
        <f t="shared" si="1"/>
        <v>25.066478773589278</v>
      </c>
      <c r="F5" s="8">
        <f>CORREL(C3:C11,B3:B11)</f>
        <v>0.9841983185401364</v>
      </c>
      <c r="I5" s="7"/>
    </row>
    <row r="6" spans="1:5" ht="15.75">
      <c r="A6" s="3">
        <v>64</v>
      </c>
      <c r="B6" s="3">
        <v>16.94</v>
      </c>
      <c r="C6" s="1">
        <f t="shared" si="0"/>
        <v>59.25320391269893</v>
      </c>
      <c r="E6" s="6">
        <f t="shared" si="1"/>
        <v>31.104149560065302</v>
      </c>
    </row>
    <row r="7" spans="1:6" ht="15.75">
      <c r="A7" s="3">
        <v>69.5</v>
      </c>
      <c r="B7" s="3">
        <v>17.12</v>
      </c>
      <c r="C7" s="1">
        <f t="shared" si="0"/>
        <v>64.02880697181132</v>
      </c>
      <c r="E7" s="6">
        <f>1000*1/SLOPE(C6:C7,B6:B7)</f>
        <v>37.69157481702605</v>
      </c>
      <c r="F7" s="9"/>
    </row>
    <row r="8" spans="1:6" ht="15.75">
      <c r="A8" s="3">
        <v>88.5</v>
      </c>
      <c r="B8" s="3">
        <v>17.73</v>
      </c>
      <c r="C8" s="1">
        <f t="shared" si="0"/>
        <v>80.18017673350238</v>
      </c>
      <c r="E8" s="6">
        <f t="shared" si="1"/>
        <v>37.76769456711541</v>
      </c>
      <c r="F8" s="5" t="s">
        <v>8</v>
      </c>
    </row>
    <row r="9" spans="1:6" ht="15.75">
      <c r="A9" s="3">
        <v>139.9</v>
      </c>
      <c r="B9" s="3">
        <v>19.63</v>
      </c>
      <c r="C9" s="1">
        <f t="shared" si="0"/>
        <v>121.4005504581913</v>
      </c>
      <c r="E9" s="6">
        <f t="shared" si="1"/>
        <v>46.093711150951556</v>
      </c>
      <c r="F9" s="5">
        <f>1000*SLOPE(B3:B20,A3:A20)</f>
        <v>30.25729908098345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CORREL(B3:B20,A3:A20)</f>
        <v>0.9911544428003116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6" ht="15.75">
      <c r="A14" s="3"/>
      <c r="B14" s="3"/>
      <c r="C14" s="1"/>
      <c r="E14" s="6"/>
      <c r="F14" s="8"/>
    </row>
    <row r="15" spans="1:6" ht="15.75">
      <c r="A15" s="3"/>
      <c r="B15" s="3"/>
      <c r="C15" s="1"/>
      <c r="E15" s="6"/>
      <c r="F15" s="8"/>
    </row>
    <row r="16" spans="1:6" ht="15.75">
      <c r="A16" s="3"/>
      <c r="B16" s="3"/>
      <c r="C16" s="1"/>
      <c r="E16" s="6"/>
      <c r="F16" s="8"/>
    </row>
    <row r="17" spans="1:6" ht="15.75">
      <c r="A17" s="3"/>
      <c r="B17" s="3"/>
      <c r="C17" s="1"/>
      <c r="E17" s="6"/>
      <c r="F17" s="8"/>
    </row>
    <row r="18" spans="1:6" ht="15.75">
      <c r="A18" s="3"/>
      <c r="B18" s="3"/>
      <c r="C18" s="1"/>
      <c r="E18" s="6"/>
      <c r="F18" s="8"/>
    </row>
    <row r="19" spans="1:6" ht="15.75">
      <c r="A19" s="3"/>
      <c r="B19" s="3"/>
      <c r="C19" s="1"/>
      <c r="E19" s="6"/>
      <c r="F19" s="8"/>
    </row>
    <row r="20" spans="1:6" ht="15.75">
      <c r="A20" s="3"/>
      <c r="B20" s="3"/>
      <c r="C20" s="1"/>
      <c r="E20" s="6"/>
      <c r="F20" s="8"/>
    </row>
    <row r="21" spans="1:6" ht="15.75">
      <c r="A21" s="3"/>
      <c r="B21" s="3"/>
      <c r="C21" s="1"/>
      <c r="E21" s="6"/>
      <c r="F21" s="8"/>
    </row>
    <row r="22" spans="1:6" ht="15.75">
      <c r="A22" s="3"/>
      <c r="B22" s="3"/>
      <c r="C22" s="1"/>
      <c r="E22" s="6"/>
      <c r="F22" s="8"/>
    </row>
    <row r="23" spans="1:9" ht="15.75">
      <c r="A23" s="10"/>
      <c r="B23" s="11"/>
      <c r="C23" s="11"/>
      <c r="D23" s="11"/>
      <c r="E23" s="10"/>
      <c r="F23" s="12"/>
      <c r="G23" s="12"/>
      <c r="H23" s="12"/>
      <c r="I23" s="12"/>
    </row>
    <row r="24" spans="1:7" ht="15.75">
      <c r="A24" s="13"/>
      <c r="C24" s="14" t="s">
        <v>10</v>
      </c>
      <c r="D24" s="14" t="s">
        <v>11</v>
      </c>
      <c r="E24" s="1" t="s">
        <v>12</v>
      </c>
      <c r="G24" s="3" t="s">
        <v>13</v>
      </c>
    </row>
    <row r="25" spans="1:5" ht="15.75">
      <c r="A25" s="15">
        <v>0</v>
      </c>
      <c r="B25" s="1"/>
      <c r="C25" s="1"/>
      <c r="D25" s="2">
        <f>G$21+G$23*A25</f>
        <v>0</v>
      </c>
      <c r="E25" s="1">
        <v>0</v>
      </c>
    </row>
    <row r="26" spans="1:7" ht="15.75">
      <c r="A26" s="1">
        <v>0.35</v>
      </c>
      <c r="B26" s="1">
        <v>1.6416</v>
      </c>
      <c r="C26" s="1">
        <f>B26*(1+($I$37+$I$38*A26)/(1282900)+($I$39+A26*$I$40-$I$41)/400)</f>
        <v>1.6418456262025432</v>
      </c>
      <c r="D26" s="2">
        <f>G$27+G$29*A26</f>
        <v>1.017381029708975</v>
      </c>
      <c r="E26" s="1">
        <f>E25+(A26-A25)/D26</f>
        <v>0.3440205682821888</v>
      </c>
      <c r="G26" s="3" t="s">
        <v>14</v>
      </c>
    </row>
    <row r="27" spans="1:7" ht="15.75">
      <c r="A27" s="1">
        <v>0.38</v>
      </c>
      <c r="B27" s="1">
        <v>0.869</v>
      </c>
      <c r="C27" s="1">
        <f aca="true" t="shared" si="2" ref="C27:C90">B27*(1+($I$37+$I$38*A27)/(1282900)+($I$39+A27*$I$40-$I$41)/400)</f>
        <v>0.86913203367673</v>
      </c>
      <c r="D27" s="2">
        <f aca="true" t="shared" si="3" ref="D27:D90">G$27+G$29*A27</f>
        <v>1.0174417141674452</v>
      </c>
      <c r="E27" s="1">
        <f aca="true" t="shared" si="4" ref="E27:E90">E26+(A27-A26)/D27</f>
        <v>0.3735062868076461</v>
      </c>
      <c r="G27" s="1">
        <f>INTERCEPT(C25:C1010,A25:A1010)</f>
        <v>1.0166730443601555</v>
      </c>
    </row>
    <row r="28" spans="1:7" ht="15.75">
      <c r="A28" s="1">
        <v>1.85</v>
      </c>
      <c r="B28" s="1">
        <v>0.9808</v>
      </c>
      <c r="C28" s="1">
        <f t="shared" si="2"/>
        <v>0.9810601038212786</v>
      </c>
      <c r="D28" s="2">
        <f t="shared" si="3"/>
        <v>1.020415252632487</v>
      </c>
      <c r="E28" s="1">
        <f t="shared" si="4"/>
        <v>1.8140962781936683</v>
      </c>
      <c r="G28" s="3" t="s">
        <v>21</v>
      </c>
    </row>
    <row r="29" spans="1:7" ht="15.75">
      <c r="A29" s="1">
        <v>1.85</v>
      </c>
      <c r="B29" s="1">
        <v>0.9824</v>
      </c>
      <c r="C29" s="1">
        <f t="shared" si="2"/>
        <v>0.9826605281342008</v>
      </c>
      <c r="D29" s="2">
        <f t="shared" si="3"/>
        <v>1.020415252632487</v>
      </c>
      <c r="E29" s="1">
        <f t="shared" si="4"/>
        <v>1.8140962781936683</v>
      </c>
      <c r="G29" s="16">
        <f>SLOPE(C25:C1010,A25:A1010)</f>
        <v>0.0020228152823413984</v>
      </c>
    </row>
    <row r="30" spans="1:5" ht="15.75">
      <c r="A30" s="1">
        <v>3.35</v>
      </c>
      <c r="B30" s="1">
        <v>0.7018</v>
      </c>
      <c r="C30" s="1">
        <f t="shared" si="2"/>
        <v>0.7020672209153523</v>
      </c>
      <c r="D30" s="2">
        <f t="shared" si="3"/>
        <v>1.023449475555999</v>
      </c>
      <c r="E30" s="1">
        <f t="shared" si="4"/>
        <v>3.279727983349519</v>
      </c>
    </row>
    <row r="31" spans="1:5" ht="15.75">
      <c r="A31" s="1">
        <v>3.35</v>
      </c>
      <c r="B31" s="1">
        <v>1.0942</v>
      </c>
      <c r="C31" s="1">
        <f t="shared" si="2"/>
        <v>1.0946166331227964</v>
      </c>
      <c r="D31" s="2">
        <f t="shared" si="3"/>
        <v>1.023449475555999</v>
      </c>
      <c r="E31" s="1">
        <f t="shared" si="4"/>
        <v>3.279727983349519</v>
      </c>
    </row>
    <row r="32" spans="1:5" ht="15.75">
      <c r="A32" s="1">
        <v>4.85</v>
      </c>
      <c r="B32" s="1">
        <v>0.7554</v>
      </c>
      <c r="C32" s="1">
        <f t="shared" si="2"/>
        <v>0.7557749311061923</v>
      </c>
      <c r="D32" s="2">
        <f t="shared" si="3"/>
        <v>1.0264836984795114</v>
      </c>
      <c r="E32" s="1">
        <f t="shared" si="4"/>
        <v>4.741027370979238</v>
      </c>
    </row>
    <row r="33" spans="1:5" ht="15.75">
      <c r="A33" s="1">
        <v>4.85</v>
      </c>
      <c r="B33" s="1">
        <v>1.1046</v>
      </c>
      <c r="C33" s="1">
        <f t="shared" si="2"/>
        <v>1.1051482511250994</v>
      </c>
      <c r="D33" s="2">
        <f t="shared" si="3"/>
        <v>1.0264836984795114</v>
      </c>
      <c r="E33" s="1">
        <f t="shared" si="4"/>
        <v>4.741027370979238</v>
      </c>
    </row>
    <row r="34" spans="1:5" ht="15.75">
      <c r="A34" s="1">
        <v>6.35</v>
      </c>
      <c r="B34" s="1">
        <v>0.9914</v>
      </c>
      <c r="C34" s="1">
        <f t="shared" si="2"/>
        <v>0.9920066416367598</v>
      </c>
      <c r="D34" s="2">
        <f t="shared" si="3"/>
        <v>1.0295179214030235</v>
      </c>
      <c r="E34" s="1">
        <f t="shared" si="4"/>
        <v>6.198019977728429</v>
      </c>
    </row>
    <row r="35" spans="1:7" ht="15.75">
      <c r="A35" s="1">
        <v>6.35</v>
      </c>
      <c r="B35" s="1">
        <v>1.105</v>
      </c>
      <c r="C35" s="1">
        <f t="shared" si="2"/>
        <v>1.1056761539324387</v>
      </c>
      <c r="D35" s="2">
        <f t="shared" si="3"/>
        <v>1.0295179214030235</v>
      </c>
      <c r="E35" s="1">
        <f t="shared" si="4"/>
        <v>6.198019977728429</v>
      </c>
      <c r="G35" s="17" t="s">
        <v>15</v>
      </c>
    </row>
    <row r="36" spans="1:5" ht="15.75">
      <c r="A36" s="1">
        <v>7.35</v>
      </c>
      <c r="B36" s="1">
        <v>0.7321</v>
      </c>
      <c r="C36" s="1">
        <f t="shared" si="2"/>
        <v>0.732604380536685</v>
      </c>
      <c r="D36" s="2">
        <f t="shared" si="3"/>
        <v>1.0315407366853648</v>
      </c>
      <c r="E36" s="1">
        <f t="shared" si="4"/>
        <v>7.167443641221628</v>
      </c>
    </row>
    <row r="37" spans="1:9" ht="15.75">
      <c r="A37" s="1">
        <v>7.35</v>
      </c>
      <c r="B37" s="1">
        <v>0.7384</v>
      </c>
      <c r="C37" s="1">
        <f t="shared" si="2"/>
        <v>0.7389087209237648</v>
      </c>
      <c r="D37" s="2">
        <f t="shared" si="3"/>
        <v>1.0315407366853648</v>
      </c>
      <c r="E37" s="1">
        <f t="shared" si="4"/>
        <v>7.167443641221628</v>
      </c>
      <c r="G37" s="3" t="s">
        <v>16</v>
      </c>
      <c r="I37" s="1">
        <v>482</v>
      </c>
    </row>
    <row r="38" spans="1:9" ht="15.75">
      <c r="A38" s="1">
        <v>7.85</v>
      </c>
      <c r="B38" s="1">
        <v>0.9902</v>
      </c>
      <c r="C38" s="1">
        <f t="shared" si="2"/>
        <v>0.9909203442493628</v>
      </c>
      <c r="D38" s="2">
        <f t="shared" si="3"/>
        <v>1.0325521443265355</v>
      </c>
      <c r="E38" s="1">
        <f t="shared" si="4"/>
        <v>7.65168068701859</v>
      </c>
      <c r="G38" s="3" t="s">
        <v>17</v>
      </c>
      <c r="I38" s="1">
        <v>1.8</v>
      </c>
    </row>
    <row r="39" spans="1:9" ht="15.75">
      <c r="A39" s="1">
        <v>8.85</v>
      </c>
      <c r="B39" s="1">
        <v>1.0179</v>
      </c>
      <c r="C39" s="1">
        <f t="shared" si="2"/>
        <v>1.0187189207130007</v>
      </c>
      <c r="D39" s="2">
        <f t="shared" si="3"/>
        <v>1.034574959608877</v>
      </c>
      <c r="E39" s="1">
        <f t="shared" si="4"/>
        <v>8.61826120466233</v>
      </c>
      <c r="G39" s="3" t="s">
        <v>18</v>
      </c>
      <c r="I39" s="1">
        <f>G3</f>
        <v>14.898779442921192</v>
      </c>
    </row>
    <row r="40" spans="1:9" ht="15.75">
      <c r="A40" s="1">
        <v>9.35</v>
      </c>
      <c r="B40" s="1">
        <v>1.0176</v>
      </c>
      <c r="C40" s="1">
        <f t="shared" si="2"/>
        <v>1.018457880524099</v>
      </c>
      <c r="D40" s="2">
        <f t="shared" si="3"/>
        <v>1.0355863672500476</v>
      </c>
      <c r="E40" s="1">
        <f t="shared" si="4"/>
        <v>9.101079457018942</v>
      </c>
      <c r="G40" s="3" t="s">
        <v>19</v>
      </c>
      <c r="I40" s="1">
        <f>F9/1000</f>
        <v>0.03025729908098345</v>
      </c>
    </row>
    <row r="41" spans="1:9" ht="15.75">
      <c r="A41" s="1">
        <v>10.65</v>
      </c>
      <c r="B41" s="1">
        <v>0.9844</v>
      </c>
      <c r="C41" s="1">
        <f t="shared" si="2"/>
        <v>0.9853284892127495</v>
      </c>
      <c r="D41" s="2">
        <f t="shared" si="3"/>
        <v>1.0382160271170915</v>
      </c>
      <c r="E41" s="1">
        <f t="shared" si="4"/>
        <v>10.353227339584219</v>
      </c>
      <c r="G41" s="3" t="s">
        <v>20</v>
      </c>
      <c r="I41" s="1">
        <v>15</v>
      </c>
    </row>
    <row r="42" spans="1:5" ht="15.75">
      <c r="A42" s="1">
        <v>11.85</v>
      </c>
      <c r="B42" s="1">
        <v>1.5016</v>
      </c>
      <c r="C42" s="1">
        <f t="shared" si="2"/>
        <v>1.503155145201581</v>
      </c>
      <c r="D42" s="2">
        <f t="shared" si="3"/>
        <v>1.040643405455901</v>
      </c>
      <c r="E42" s="1">
        <f t="shared" si="4"/>
        <v>11.506360097365242</v>
      </c>
    </row>
    <row r="43" spans="1:5" ht="15.75">
      <c r="A43" s="1">
        <v>12.62</v>
      </c>
      <c r="B43" s="1">
        <v>1.1357</v>
      </c>
      <c r="C43" s="1">
        <f t="shared" si="2"/>
        <v>1.1369435738177953</v>
      </c>
      <c r="D43" s="2">
        <f t="shared" si="3"/>
        <v>1.042200973223304</v>
      </c>
      <c r="E43" s="1">
        <f t="shared" si="4"/>
        <v>12.24518113071983</v>
      </c>
    </row>
    <row r="44" spans="1:5" ht="15.75">
      <c r="A44" s="1">
        <v>13.93</v>
      </c>
      <c r="B44" s="1">
        <v>1.2528</v>
      </c>
      <c r="C44" s="1">
        <f t="shared" si="2"/>
        <v>1.2542982424476607</v>
      </c>
      <c r="D44" s="2">
        <f t="shared" si="3"/>
        <v>1.044850861243171</v>
      </c>
      <c r="E44" s="1">
        <f t="shared" si="4"/>
        <v>13.49894858078572</v>
      </c>
    </row>
    <row r="45" spans="1:5" ht="15.75">
      <c r="A45" s="1">
        <v>16.85</v>
      </c>
      <c r="B45" s="1">
        <v>1.0059</v>
      </c>
      <c r="C45" s="1">
        <f t="shared" si="2"/>
        <v>1.007329273612505</v>
      </c>
      <c r="D45" s="2">
        <f t="shared" si="3"/>
        <v>1.050757481867608</v>
      </c>
      <c r="E45" s="1">
        <f t="shared" si="4"/>
        <v>16.27789619751838</v>
      </c>
    </row>
    <row r="46" spans="1:5" ht="15.75">
      <c r="A46" s="1">
        <v>18.35</v>
      </c>
      <c r="B46" s="1">
        <v>1.1818</v>
      </c>
      <c r="C46" s="1">
        <f t="shared" si="2"/>
        <v>1.1836157882361804</v>
      </c>
      <c r="D46" s="2">
        <f t="shared" si="3"/>
        <v>1.05379170479112</v>
      </c>
      <c r="E46" s="1">
        <f t="shared" si="4"/>
        <v>17.701327406153037</v>
      </c>
    </row>
    <row r="47" spans="1:5" ht="15.75">
      <c r="A47" s="1">
        <v>19.85</v>
      </c>
      <c r="B47" s="1">
        <v>0.8417</v>
      </c>
      <c r="C47" s="1">
        <f t="shared" si="2"/>
        <v>0.843090513075271</v>
      </c>
      <c r="D47" s="2">
        <f t="shared" si="3"/>
        <v>1.0568259277146324</v>
      </c>
      <c r="E47" s="1">
        <f t="shared" si="4"/>
        <v>19.120671841848065</v>
      </c>
    </row>
    <row r="48" spans="1:5" ht="15.75">
      <c r="A48" s="1">
        <v>21.35</v>
      </c>
      <c r="B48" s="1">
        <v>1.264</v>
      </c>
      <c r="C48" s="1">
        <f t="shared" si="2"/>
        <v>1.2662342448759913</v>
      </c>
      <c r="D48" s="2">
        <f t="shared" si="3"/>
        <v>1.0598601506381444</v>
      </c>
      <c r="E48" s="1">
        <f t="shared" si="4"/>
        <v>20.535952904256956</v>
      </c>
    </row>
    <row r="49" spans="1:5" ht="15.75">
      <c r="A49" s="1">
        <v>22.35</v>
      </c>
      <c r="B49" s="1">
        <v>1.0893</v>
      </c>
      <c r="C49" s="1">
        <f t="shared" si="2"/>
        <v>1.091309371921772</v>
      </c>
      <c r="D49" s="2">
        <f t="shared" si="3"/>
        <v>1.0618829659204858</v>
      </c>
      <c r="E49" s="1">
        <f t="shared" si="4"/>
        <v>21.47767626934847</v>
      </c>
    </row>
    <row r="50" spans="1:5" ht="15.75">
      <c r="A50" s="1">
        <v>22.85</v>
      </c>
      <c r="B50" s="1">
        <v>0.9111</v>
      </c>
      <c r="C50" s="1">
        <f t="shared" si="2"/>
        <v>0.9128157546131667</v>
      </c>
      <c r="D50" s="2">
        <f t="shared" si="3"/>
        <v>1.0628943735616565</v>
      </c>
      <c r="E50" s="1">
        <f t="shared" si="4"/>
        <v>21.948089898808703</v>
      </c>
    </row>
    <row r="51" spans="1:5" ht="15.75">
      <c r="A51" s="1">
        <v>23.85</v>
      </c>
      <c r="B51" s="1">
        <v>1.1262</v>
      </c>
      <c r="C51" s="1">
        <f t="shared" si="2"/>
        <v>1.1284075936729137</v>
      </c>
      <c r="D51" s="2">
        <f t="shared" si="3"/>
        <v>1.0649171888439979</v>
      </c>
      <c r="E51" s="1">
        <f t="shared" si="4"/>
        <v>22.887130051860915</v>
      </c>
    </row>
    <row r="52" spans="1:5" ht="15.75">
      <c r="A52" s="1">
        <v>24.35</v>
      </c>
      <c r="B52" s="1">
        <v>1.1258</v>
      </c>
      <c r="C52" s="1">
        <f t="shared" si="2"/>
        <v>1.1280501789599684</v>
      </c>
      <c r="D52" s="2">
        <f t="shared" si="3"/>
        <v>1.0659285964851686</v>
      </c>
      <c r="E52" s="1">
        <f t="shared" si="4"/>
        <v>23.356204623693134</v>
      </c>
    </row>
    <row r="53" spans="1:5" ht="15.75">
      <c r="A53" s="1">
        <v>25.35</v>
      </c>
      <c r="B53" s="1">
        <v>1.2278</v>
      </c>
      <c r="C53" s="1">
        <f t="shared" si="2"/>
        <v>1.2303486476808685</v>
      </c>
      <c r="D53" s="2">
        <f t="shared" si="3"/>
        <v>1.06795141176751</v>
      </c>
      <c r="E53" s="1">
        <f t="shared" si="4"/>
        <v>24.292576811585985</v>
      </c>
    </row>
    <row r="54" spans="1:5" ht="15.75">
      <c r="A54" s="1">
        <v>25.85</v>
      </c>
      <c r="B54" s="1">
        <v>1.2856</v>
      </c>
      <c r="C54" s="1">
        <f t="shared" si="2"/>
        <v>1.2883181533738708</v>
      </c>
      <c r="D54" s="2">
        <f t="shared" si="3"/>
        <v>1.0689628194086807</v>
      </c>
      <c r="E54" s="1">
        <f t="shared" si="4"/>
        <v>24.760319927550096</v>
      </c>
    </row>
    <row r="55" spans="1:5" ht="15.75">
      <c r="A55" s="1">
        <v>26.35</v>
      </c>
      <c r="B55" s="1">
        <v>0.8387</v>
      </c>
      <c r="C55" s="1">
        <f t="shared" si="2"/>
        <v>0.8405055788469552</v>
      </c>
      <c r="D55" s="2">
        <f t="shared" si="3"/>
        <v>1.0699742270498513</v>
      </c>
      <c r="E55" s="1">
        <f t="shared" si="4"/>
        <v>25.22762090299378</v>
      </c>
    </row>
    <row r="56" spans="1:5" ht="15.75">
      <c r="A56" s="1">
        <v>27.76</v>
      </c>
      <c r="B56" s="1">
        <v>1.1989</v>
      </c>
      <c r="C56" s="1">
        <f t="shared" si="2"/>
        <v>1.201611271225631</v>
      </c>
      <c r="D56" s="2">
        <f t="shared" si="3"/>
        <v>1.0728263965979528</v>
      </c>
      <c r="E56" s="1">
        <f t="shared" si="4"/>
        <v>26.541906237947565</v>
      </c>
    </row>
    <row r="57" spans="1:5" ht="15.75">
      <c r="A57" s="1">
        <v>31.85</v>
      </c>
      <c r="B57" s="1">
        <v>1.0484</v>
      </c>
      <c r="C57" s="1">
        <f t="shared" si="2"/>
        <v>1.0511012918633182</v>
      </c>
      <c r="D57" s="2">
        <f t="shared" si="3"/>
        <v>1.081099711102729</v>
      </c>
      <c r="E57" s="1">
        <f t="shared" si="4"/>
        <v>30.325091043193858</v>
      </c>
    </row>
    <row r="58" spans="1:5" ht="15.75">
      <c r="A58" s="1">
        <v>33.35</v>
      </c>
      <c r="B58" s="1">
        <v>1.1145</v>
      </c>
      <c r="C58" s="1">
        <f t="shared" si="2"/>
        <v>1.1175004063248024</v>
      </c>
      <c r="D58" s="2">
        <f t="shared" si="3"/>
        <v>1.084133934026241</v>
      </c>
      <c r="E58" s="1">
        <f t="shared" si="4"/>
        <v>31.708683930494526</v>
      </c>
    </row>
    <row r="59" spans="1:5" ht="15.75">
      <c r="A59" s="1">
        <v>33.35</v>
      </c>
      <c r="B59" s="1">
        <v>1.1145</v>
      </c>
      <c r="C59" s="1">
        <f t="shared" si="2"/>
        <v>1.1175004063248024</v>
      </c>
      <c r="D59" s="2">
        <f t="shared" si="3"/>
        <v>1.084133934026241</v>
      </c>
      <c r="E59" s="1">
        <f t="shared" si="4"/>
        <v>31.708683930494526</v>
      </c>
    </row>
    <row r="60" spans="1:5" ht="15.75">
      <c r="A60" s="1">
        <v>34.85</v>
      </c>
      <c r="B60" s="1">
        <v>1.1379</v>
      </c>
      <c r="C60" s="1">
        <f t="shared" si="2"/>
        <v>1.1410949092522893</v>
      </c>
      <c r="D60" s="2">
        <f t="shared" si="3"/>
        <v>1.0871681569497533</v>
      </c>
      <c r="E60" s="1">
        <f t="shared" si="4"/>
        <v>33.088415290736464</v>
      </c>
    </row>
    <row r="61" spans="1:5" ht="15.75">
      <c r="A61" s="1">
        <v>35.85</v>
      </c>
      <c r="B61" s="1">
        <v>0.976</v>
      </c>
      <c r="C61" s="1">
        <f t="shared" si="2"/>
        <v>0.9788155359278726</v>
      </c>
      <c r="D61" s="2">
        <f t="shared" si="3"/>
        <v>1.0891909722320947</v>
      </c>
      <c r="E61" s="1">
        <f t="shared" si="4"/>
        <v>34.00652793167278</v>
      </c>
    </row>
    <row r="62" spans="1:5" ht="15.75">
      <c r="A62" s="1">
        <v>36.35</v>
      </c>
      <c r="B62" s="1">
        <v>1.2035</v>
      </c>
      <c r="C62" s="1">
        <f t="shared" si="2"/>
        <v>1.2070181838203249</v>
      </c>
      <c r="D62" s="2">
        <f t="shared" si="3"/>
        <v>1.0902023798732654</v>
      </c>
      <c r="E62" s="1">
        <f t="shared" si="4"/>
        <v>34.46515837426833</v>
      </c>
    </row>
    <row r="63" spans="1:5" ht="15.75">
      <c r="A63" s="1">
        <v>37.35</v>
      </c>
      <c r="B63" s="1">
        <v>1.1121</v>
      </c>
      <c r="C63" s="1">
        <f t="shared" si="2"/>
        <v>1.115436677998571</v>
      </c>
      <c r="D63" s="2">
        <f t="shared" si="3"/>
        <v>1.0922251951556068</v>
      </c>
      <c r="E63" s="1">
        <f t="shared" si="4"/>
        <v>35.380720480357205</v>
      </c>
    </row>
    <row r="64" spans="1:5" ht="15.75">
      <c r="A64" s="1">
        <v>37.85</v>
      </c>
      <c r="B64" s="1">
        <v>1.1306</v>
      </c>
      <c r="C64" s="1">
        <f t="shared" si="2"/>
        <v>1.1340357385707078</v>
      </c>
      <c r="D64" s="2">
        <f t="shared" si="3"/>
        <v>1.0932366027967775</v>
      </c>
      <c r="E64" s="1">
        <f t="shared" si="4"/>
        <v>35.83807801734496</v>
      </c>
    </row>
    <row r="65" spans="1:5" ht="15.75">
      <c r="A65" s="1">
        <v>38.85</v>
      </c>
      <c r="B65" s="1">
        <v>0.6651</v>
      </c>
      <c r="C65" s="1">
        <f t="shared" si="2"/>
        <v>0.6671723913249868</v>
      </c>
      <c r="D65" s="2">
        <f t="shared" si="3"/>
        <v>1.0952594180791189</v>
      </c>
      <c r="E65" s="1">
        <f t="shared" si="4"/>
        <v>36.75110372019974</v>
      </c>
    </row>
    <row r="66" spans="1:5" ht="15.75">
      <c r="A66" s="1">
        <v>39.35</v>
      </c>
      <c r="B66" s="1">
        <v>1.1255</v>
      </c>
      <c r="C66" s="1">
        <f t="shared" si="2"/>
        <v>1.129050313816955</v>
      </c>
      <c r="D66" s="2">
        <f t="shared" si="3"/>
        <v>1.0962708257202896</v>
      </c>
      <c r="E66" s="1">
        <f t="shared" si="4"/>
        <v>37.20719539779362</v>
      </c>
    </row>
    <row r="67" spans="1:5" ht="15.75">
      <c r="A67" s="1">
        <v>40.35</v>
      </c>
      <c r="B67" s="1">
        <v>1.284</v>
      </c>
      <c r="C67" s="1">
        <f t="shared" si="2"/>
        <v>1.2881492188470138</v>
      </c>
      <c r="D67" s="2">
        <f t="shared" si="3"/>
        <v>1.098293641002631</v>
      </c>
      <c r="E67" s="1">
        <f t="shared" si="4"/>
        <v>38.11769871190468</v>
      </c>
    </row>
    <row r="68" spans="1:5" ht="15.75">
      <c r="A68" s="1">
        <v>41.55</v>
      </c>
      <c r="B68" s="1">
        <v>1.1311</v>
      </c>
      <c r="C68" s="1">
        <f t="shared" si="2"/>
        <v>1.134859702239946</v>
      </c>
      <c r="D68" s="2">
        <f t="shared" si="3"/>
        <v>1.1007210193414405</v>
      </c>
      <c r="E68" s="1">
        <f t="shared" si="4"/>
        <v>39.207893210705066</v>
      </c>
    </row>
    <row r="69" spans="1:5" ht="15.75">
      <c r="A69" s="1">
        <v>41.85</v>
      </c>
      <c r="B69" s="1">
        <v>1.1626</v>
      </c>
      <c r="C69" s="1">
        <f t="shared" si="2"/>
        <v>1.166491278389758</v>
      </c>
      <c r="D69" s="2">
        <f t="shared" si="3"/>
        <v>1.101327863926143</v>
      </c>
      <c r="E69" s="1">
        <f t="shared" si="4"/>
        <v>39.48029165791272</v>
      </c>
    </row>
    <row r="70" spans="1:5" ht="15.75">
      <c r="A70" s="1">
        <v>43.35</v>
      </c>
      <c r="B70" s="1">
        <v>1.1114</v>
      </c>
      <c r="C70" s="1">
        <f t="shared" si="2"/>
        <v>1.115248353433392</v>
      </c>
      <c r="D70" s="2">
        <f t="shared" si="3"/>
        <v>1.104362086849655</v>
      </c>
      <c r="E70" s="1">
        <f t="shared" si="4"/>
        <v>40.838541834971004</v>
      </c>
    </row>
    <row r="71" spans="1:5" ht="15.75">
      <c r="A71" s="1">
        <v>44.85</v>
      </c>
      <c r="B71" s="1">
        <v>0.7713</v>
      </c>
      <c r="C71" s="1">
        <f t="shared" si="2"/>
        <v>0.7740598558550232</v>
      </c>
      <c r="D71" s="2">
        <f t="shared" si="3"/>
        <v>1.1073963097731672</v>
      </c>
      <c r="E71" s="1">
        <f t="shared" si="4"/>
        <v>42.19307045924216</v>
      </c>
    </row>
    <row r="72" spans="1:5" ht="15.75">
      <c r="A72" s="1">
        <v>45.35</v>
      </c>
      <c r="B72" s="1">
        <v>1.1551</v>
      </c>
      <c r="C72" s="1">
        <f t="shared" si="2"/>
        <v>1.1592776622375156</v>
      </c>
      <c r="D72" s="2">
        <f t="shared" si="3"/>
        <v>1.1084077174143379</v>
      </c>
      <c r="E72" s="1">
        <f t="shared" si="4"/>
        <v>42.64416800407556</v>
      </c>
    </row>
    <row r="73" spans="1:5" ht="15.75">
      <c r="A73" s="1">
        <v>46.85</v>
      </c>
      <c r="B73" s="1">
        <v>0.641</v>
      </c>
      <c r="C73" s="1">
        <f t="shared" si="2"/>
        <v>0.6433923914322232</v>
      </c>
      <c r="D73" s="2">
        <f t="shared" si="3"/>
        <v>1.11144194033785</v>
      </c>
      <c r="E73" s="1">
        <f t="shared" si="4"/>
        <v>43.99376616621081</v>
      </c>
    </row>
    <row r="74" spans="1:5" ht="15.75">
      <c r="A74" s="1">
        <v>48.35</v>
      </c>
      <c r="B74" s="1">
        <v>1.1846</v>
      </c>
      <c r="C74" s="1">
        <f t="shared" si="2"/>
        <v>1.1891581624037049</v>
      </c>
      <c r="D74" s="2">
        <f t="shared" si="3"/>
        <v>1.114476163261362</v>
      </c>
      <c r="E74" s="1">
        <f t="shared" si="4"/>
        <v>45.33968997279135</v>
      </c>
    </row>
    <row r="75" spans="1:5" ht="15.75">
      <c r="A75" s="1">
        <v>50.85</v>
      </c>
      <c r="B75" s="1">
        <v>1.27</v>
      </c>
      <c r="C75" s="1">
        <f t="shared" si="2"/>
        <v>1.2751313908051967</v>
      </c>
      <c r="D75" s="2">
        <f t="shared" si="3"/>
        <v>1.1195332014672157</v>
      </c>
      <c r="E75" s="1">
        <f t="shared" si="4"/>
        <v>47.57276354017068</v>
      </c>
    </row>
    <row r="76" spans="1:5" ht="15.75">
      <c r="A76" s="1">
        <v>51.35</v>
      </c>
      <c r="B76" s="1">
        <v>1.1642</v>
      </c>
      <c r="C76" s="1">
        <f t="shared" si="2"/>
        <v>1.168948758249151</v>
      </c>
      <c r="D76" s="2">
        <f t="shared" si="3"/>
        <v>1.1205446091083864</v>
      </c>
      <c r="E76" s="1">
        <f t="shared" si="4"/>
        <v>48.0189751375812</v>
      </c>
    </row>
    <row r="77" spans="1:5" ht="15.75">
      <c r="A77" s="1">
        <v>52.35</v>
      </c>
      <c r="B77" s="1">
        <v>1.2205</v>
      </c>
      <c r="C77" s="1">
        <f t="shared" si="2"/>
        <v>1.2255724403260202</v>
      </c>
      <c r="D77" s="2">
        <f t="shared" si="3"/>
        <v>1.1225674243907278</v>
      </c>
      <c r="E77" s="1">
        <f t="shared" si="4"/>
        <v>48.9097902265214</v>
      </c>
    </row>
    <row r="78" spans="1:5" ht="15.75">
      <c r="A78" s="1">
        <v>52.85</v>
      </c>
      <c r="B78" s="1">
        <v>1.0142</v>
      </c>
      <c r="C78" s="1">
        <f t="shared" si="2"/>
        <v>1.0184541205599904</v>
      </c>
      <c r="D78" s="2">
        <f t="shared" si="3"/>
        <v>1.1235788320318985</v>
      </c>
      <c r="E78" s="1">
        <f t="shared" si="4"/>
        <v>49.354796830193166</v>
      </c>
    </row>
    <row r="79" spans="1:5" ht="15.75">
      <c r="A79" s="1">
        <v>53.85</v>
      </c>
      <c r="B79" s="1">
        <v>1.1787</v>
      </c>
      <c r="C79" s="1">
        <f t="shared" si="2"/>
        <v>1.183734939820505</v>
      </c>
      <c r="D79" s="2">
        <f t="shared" si="3"/>
        <v>1.1256016473142398</v>
      </c>
      <c r="E79" s="1">
        <f t="shared" si="4"/>
        <v>50.24321059752024</v>
      </c>
    </row>
    <row r="80" spans="1:5" ht="15.75">
      <c r="A80" s="1">
        <v>54.15</v>
      </c>
      <c r="B80" s="1">
        <v>1.1312</v>
      </c>
      <c r="C80" s="1">
        <f t="shared" si="2"/>
        <v>1.1360581850617926</v>
      </c>
      <c r="D80" s="2">
        <f t="shared" si="3"/>
        <v>1.1262084918989421</v>
      </c>
      <c r="E80" s="1">
        <f t="shared" si="4"/>
        <v>50.509591114234475</v>
      </c>
    </row>
    <row r="81" spans="1:5" ht="15.75">
      <c r="A81" s="1">
        <v>54.85</v>
      </c>
      <c r="B81" s="1">
        <v>0.8271</v>
      </c>
      <c r="C81" s="1">
        <f t="shared" si="2"/>
        <v>0.8306967688090469</v>
      </c>
      <c r="D81" s="2">
        <f t="shared" si="3"/>
        <v>1.1276244625965812</v>
      </c>
      <c r="E81" s="1">
        <f t="shared" si="4"/>
        <v>51.13036516022148</v>
      </c>
    </row>
    <row r="82" spans="1:5" ht="15.75">
      <c r="A82" s="1">
        <v>55.35</v>
      </c>
      <c r="B82" s="1">
        <v>1.2436</v>
      </c>
      <c r="C82" s="1">
        <f t="shared" si="2"/>
        <v>1.2490558891335486</v>
      </c>
      <c r="D82" s="2">
        <f t="shared" si="3"/>
        <v>1.128635870237752</v>
      </c>
      <c r="E82" s="1">
        <f t="shared" si="4"/>
        <v>51.57337783878775</v>
      </c>
    </row>
    <row r="83" spans="1:5" ht="15.75">
      <c r="A83" s="1">
        <v>56.6</v>
      </c>
      <c r="B83" s="1">
        <v>1.1002</v>
      </c>
      <c r="C83" s="1">
        <f t="shared" si="2"/>
        <v>1.1051327263841924</v>
      </c>
      <c r="D83" s="2">
        <f t="shared" si="3"/>
        <v>1.1311643893406786</v>
      </c>
      <c r="E83" s="1">
        <f t="shared" si="4"/>
        <v>52.67843384283026</v>
      </c>
    </row>
    <row r="84" spans="1:5" ht="15.75">
      <c r="A84" s="1">
        <v>56.85</v>
      </c>
      <c r="B84" s="1">
        <v>1.2545</v>
      </c>
      <c r="C84" s="1">
        <f t="shared" si="2"/>
        <v>1.260148691236712</v>
      </c>
      <c r="D84" s="2">
        <f t="shared" si="3"/>
        <v>1.131670093161264</v>
      </c>
      <c r="E84" s="1">
        <f t="shared" si="4"/>
        <v>52.899346281455934</v>
      </c>
    </row>
    <row r="85" spans="1:5" ht="15.75">
      <c r="A85" s="1">
        <v>57.45</v>
      </c>
      <c r="B85" s="1">
        <v>1.1115</v>
      </c>
      <c r="C85" s="1">
        <f t="shared" si="2"/>
        <v>1.116556181161441</v>
      </c>
      <c r="D85" s="2">
        <f t="shared" si="3"/>
        <v>1.1328837823306688</v>
      </c>
      <c r="E85" s="1">
        <f t="shared" si="4"/>
        <v>53.4289681273664</v>
      </c>
    </row>
    <row r="86" spans="1:5" ht="15.75">
      <c r="A86" s="1">
        <v>58.35</v>
      </c>
      <c r="B86" s="1">
        <v>1.1769</v>
      </c>
      <c r="C86" s="1">
        <f t="shared" si="2"/>
        <v>1.1823352920900694</v>
      </c>
      <c r="D86" s="2">
        <f t="shared" si="3"/>
        <v>1.134704316084776</v>
      </c>
      <c r="E86" s="1">
        <f t="shared" si="4"/>
        <v>54.22212629839142</v>
      </c>
    </row>
    <row r="87" spans="1:5" ht="15.75">
      <c r="A87" s="1">
        <v>58.95</v>
      </c>
      <c r="B87" s="1">
        <v>1.2014</v>
      </c>
      <c r="C87" s="1">
        <f t="shared" si="2"/>
        <v>1.2070039788170783</v>
      </c>
      <c r="D87" s="2">
        <f t="shared" si="3"/>
        <v>1.1359180052541809</v>
      </c>
      <c r="E87" s="1">
        <f t="shared" si="4"/>
        <v>54.7503334376609</v>
      </c>
    </row>
    <row r="88" spans="1:5" ht="15.75">
      <c r="A88" s="1">
        <v>59.85</v>
      </c>
      <c r="B88" s="1">
        <v>1.2978</v>
      </c>
      <c r="C88" s="1">
        <f t="shared" si="2"/>
        <v>1.3039436321514408</v>
      </c>
      <c r="D88" s="2">
        <f t="shared" si="3"/>
        <v>1.1377385390082881</v>
      </c>
      <c r="E88" s="1">
        <f t="shared" si="4"/>
        <v>55.5413763435156</v>
      </c>
    </row>
    <row r="89" spans="1:5" ht="15.75">
      <c r="A89" s="1">
        <v>60.35</v>
      </c>
      <c r="B89" s="1">
        <v>1.2094</v>
      </c>
      <c r="C89" s="1">
        <f t="shared" si="2"/>
        <v>1.2151717468854053</v>
      </c>
      <c r="D89" s="2">
        <f t="shared" si="3"/>
        <v>1.1387499466494588</v>
      </c>
      <c r="E89" s="1">
        <f t="shared" si="4"/>
        <v>55.98045430042014</v>
      </c>
    </row>
    <row r="90" spans="1:5" ht="15.75">
      <c r="A90" s="1">
        <v>60.45</v>
      </c>
      <c r="B90" s="1">
        <v>0.8457</v>
      </c>
      <c r="C90" s="1">
        <f t="shared" si="2"/>
        <v>0.8497425389103679</v>
      </c>
      <c r="D90" s="2">
        <f t="shared" si="3"/>
        <v>1.138952228177693</v>
      </c>
      <c r="E90" s="1">
        <f t="shared" si="4"/>
        <v>56.06825429547349</v>
      </c>
    </row>
    <row r="91" spans="1:5" ht="15.75">
      <c r="A91" s="1">
        <v>62.1</v>
      </c>
      <c r="B91" s="1">
        <v>1.1671</v>
      </c>
      <c r="C91" s="1">
        <f aca="true" t="shared" si="5" ref="C91:C134">B91*(1+($I$37+$I$38*A91)/(1282900)+($I$39+A91*$I$40-$I$41)/400)</f>
        <v>1.1728272354719849</v>
      </c>
      <c r="D91" s="2">
        <f aca="true" t="shared" si="6" ref="D91:D134">G$27+G$29*A91</f>
        <v>1.1422898733935563</v>
      </c>
      <c r="E91" s="1">
        <f aca="true" t="shared" si="7" ref="E91:E134">E90+(A91-A90)/D91</f>
        <v>57.512721272229676</v>
      </c>
    </row>
    <row r="92" spans="1:5" ht="15.75">
      <c r="A92" s="1">
        <v>63.35</v>
      </c>
      <c r="B92" s="1">
        <v>1.2766</v>
      </c>
      <c r="C92" s="1">
        <f t="shared" si="5"/>
        <v>1.2829875245088807</v>
      </c>
      <c r="D92" s="2">
        <f t="shared" si="6"/>
        <v>1.144818392496483</v>
      </c>
      <c r="E92" s="1">
        <f t="shared" si="7"/>
        <v>58.60459751058583</v>
      </c>
    </row>
    <row r="93" spans="1:5" ht="15.75">
      <c r="A93" s="1">
        <v>64.35</v>
      </c>
      <c r="B93" s="1">
        <v>1.3013</v>
      </c>
      <c r="C93" s="1">
        <f t="shared" si="5"/>
        <v>1.3079113724250393</v>
      </c>
      <c r="D93" s="2">
        <f t="shared" si="6"/>
        <v>1.1468412077788244</v>
      </c>
      <c r="E93" s="1">
        <f t="shared" si="7"/>
        <v>59.476557807457944</v>
      </c>
    </row>
    <row r="94" spans="1:5" ht="15.75">
      <c r="A94" s="1">
        <v>64.92</v>
      </c>
      <c r="B94" s="1">
        <v>1.2323</v>
      </c>
      <c r="C94" s="1">
        <f t="shared" si="5"/>
        <v>1.2386149298620308</v>
      </c>
      <c r="D94" s="2">
        <f t="shared" si="6"/>
        <v>1.147994212489759</v>
      </c>
      <c r="E94" s="1">
        <f t="shared" si="7"/>
        <v>59.97307599003989</v>
      </c>
    </row>
    <row r="95" spans="1:5" ht="15.75">
      <c r="A95" s="1">
        <v>65.85</v>
      </c>
      <c r="B95" s="1">
        <v>0.7882</v>
      </c>
      <c r="C95" s="1">
        <f t="shared" si="5"/>
        <v>0.7922956132993751</v>
      </c>
      <c r="D95" s="2">
        <f t="shared" si="6"/>
        <v>1.1498754307023367</v>
      </c>
      <c r="E95" s="1">
        <f t="shared" si="7"/>
        <v>60.7818592505292</v>
      </c>
    </row>
    <row r="96" spans="1:5" ht="15.75">
      <c r="A96" s="1">
        <v>66.28</v>
      </c>
      <c r="B96" s="1">
        <v>1.1696</v>
      </c>
      <c r="C96" s="1">
        <f t="shared" si="5"/>
        <v>1.1757161774683222</v>
      </c>
      <c r="D96" s="2">
        <f t="shared" si="6"/>
        <v>1.1507452412737433</v>
      </c>
      <c r="E96" s="1">
        <f t="shared" si="7"/>
        <v>61.15553014185876</v>
      </c>
    </row>
    <row r="97" spans="1:5" ht="15.75">
      <c r="A97" s="1">
        <v>67.35</v>
      </c>
      <c r="B97" s="1">
        <v>1.1926</v>
      </c>
      <c r="C97" s="1">
        <f t="shared" si="5"/>
        <v>1.198934768556723</v>
      </c>
      <c r="D97" s="2">
        <f t="shared" si="6"/>
        <v>1.1529096536258487</v>
      </c>
      <c r="E97" s="1">
        <f t="shared" si="7"/>
        <v>62.08361674138969</v>
      </c>
    </row>
    <row r="98" spans="1:5" ht="15.75">
      <c r="A98" s="1">
        <v>67.85</v>
      </c>
      <c r="B98" s="1">
        <v>1.3132</v>
      </c>
      <c r="C98" s="1">
        <f t="shared" si="5"/>
        <v>1.3202259517428445</v>
      </c>
      <c r="D98" s="2">
        <f t="shared" si="6"/>
        <v>1.1539210612670194</v>
      </c>
      <c r="E98" s="1">
        <f t="shared" si="7"/>
        <v>62.516921944651166</v>
      </c>
    </row>
    <row r="99" spans="1:5" ht="15.75">
      <c r="A99" s="1">
        <v>69.85</v>
      </c>
      <c r="B99" s="1">
        <v>1.0963</v>
      </c>
      <c r="C99" s="1">
        <f t="shared" si="5"/>
        <v>1.1023344137079458</v>
      </c>
      <c r="D99" s="2">
        <f t="shared" si="6"/>
        <v>1.1579666918317022</v>
      </c>
      <c r="E99" s="1">
        <f t="shared" si="7"/>
        <v>64.2440873407787</v>
      </c>
    </row>
    <row r="100" spans="1:5" ht="15.75">
      <c r="A100" s="1">
        <v>70.35</v>
      </c>
      <c r="B100" s="1">
        <v>1.1474</v>
      </c>
      <c r="C100" s="1">
        <f t="shared" si="5"/>
        <v>1.1537598872238397</v>
      </c>
      <c r="D100" s="2">
        <f t="shared" si="6"/>
        <v>1.158978099472873</v>
      </c>
      <c r="E100" s="1">
        <f t="shared" si="7"/>
        <v>64.67550187762579</v>
      </c>
    </row>
    <row r="101" spans="1:5" ht="15.75">
      <c r="A101" s="1">
        <v>71.35</v>
      </c>
      <c r="B101" s="1">
        <v>1.0703</v>
      </c>
      <c r="C101" s="1">
        <f t="shared" si="5"/>
        <v>1.0763149947438289</v>
      </c>
      <c r="D101" s="2">
        <f t="shared" si="6"/>
        <v>1.1610009147552143</v>
      </c>
      <c r="E101" s="1">
        <f t="shared" si="7"/>
        <v>65.53682764170655</v>
      </c>
    </row>
    <row r="102" spans="1:5" ht="15.75">
      <c r="A102" s="1">
        <v>71.35</v>
      </c>
      <c r="B102" s="1">
        <v>1.0703</v>
      </c>
      <c r="C102" s="1">
        <f t="shared" si="5"/>
        <v>1.0763149947438289</v>
      </c>
      <c r="D102" s="2">
        <f t="shared" si="6"/>
        <v>1.1610009147552143</v>
      </c>
      <c r="E102" s="1">
        <f t="shared" si="7"/>
        <v>65.53682764170655</v>
      </c>
    </row>
    <row r="103" spans="1:5" ht="15.75">
      <c r="A103" s="1">
        <v>72.85</v>
      </c>
      <c r="B103" s="1">
        <v>1.0744</v>
      </c>
      <c r="C103" s="1">
        <f t="shared" si="5"/>
        <v>1.0805622042417438</v>
      </c>
      <c r="D103" s="2">
        <f t="shared" si="6"/>
        <v>1.1640351376787264</v>
      </c>
      <c r="E103" s="1">
        <f t="shared" si="7"/>
        <v>66.82544853591018</v>
      </c>
    </row>
    <row r="104" spans="1:5" ht="15.75">
      <c r="A104" s="1">
        <v>72.85</v>
      </c>
      <c r="B104" s="1">
        <v>1.0744</v>
      </c>
      <c r="C104" s="1">
        <f t="shared" si="5"/>
        <v>1.0805622042417438</v>
      </c>
      <c r="D104" s="2">
        <f t="shared" si="6"/>
        <v>1.1640351376787264</v>
      </c>
      <c r="E104" s="1">
        <f t="shared" si="7"/>
        <v>66.82544853591018</v>
      </c>
    </row>
    <row r="105" spans="1:5" ht="15.75">
      <c r="A105" s="1">
        <v>74.35</v>
      </c>
      <c r="B105" s="1">
        <v>1.0798</v>
      </c>
      <c r="C105" s="1">
        <f t="shared" si="5"/>
        <v>1.086117967779183</v>
      </c>
      <c r="D105" s="2">
        <f t="shared" si="6"/>
        <v>1.1670693606022384</v>
      </c>
      <c r="E105" s="1">
        <f t="shared" si="7"/>
        <v>68.11071918959777</v>
      </c>
    </row>
    <row r="106" spans="1:5" ht="15.75">
      <c r="A106" s="1">
        <v>75.35</v>
      </c>
      <c r="B106" s="1">
        <v>1.0191</v>
      </c>
      <c r="C106" s="1">
        <f t="shared" si="5"/>
        <v>1.0251413267234941</v>
      </c>
      <c r="D106" s="2">
        <f t="shared" si="6"/>
        <v>1.1690921758845798</v>
      </c>
      <c r="E106" s="1">
        <f t="shared" si="7"/>
        <v>68.9660837370881</v>
      </c>
    </row>
    <row r="107" spans="1:5" ht="15.75">
      <c r="A107" s="1">
        <v>75.85</v>
      </c>
      <c r="B107" s="1">
        <v>1.1107</v>
      </c>
      <c r="C107" s="1">
        <f t="shared" si="5"/>
        <v>1.1173271283578916</v>
      </c>
      <c r="D107" s="2">
        <f t="shared" si="6"/>
        <v>1.1701035835257505</v>
      </c>
      <c r="E107" s="1">
        <f t="shared" si="7"/>
        <v>69.39339633320323</v>
      </c>
    </row>
    <row r="108" spans="1:5" ht="15.75">
      <c r="A108" s="1">
        <v>77.35</v>
      </c>
      <c r="B108" s="1">
        <v>1.2525</v>
      </c>
      <c r="C108" s="1">
        <f t="shared" si="5"/>
        <v>1.2601179462953525</v>
      </c>
      <c r="D108" s="2">
        <f t="shared" si="6"/>
        <v>1.1731378064492626</v>
      </c>
      <c r="E108" s="1">
        <f t="shared" si="7"/>
        <v>70.6720184965619</v>
      </c>
    </row>
    <row r="109" spans="1:5" ht="15.75">
      <c r="A109" s="1">
        <v>77.35</v>
      </c>
      <c r="B109" s="1">
        <v>1.2525</v>
      </c>
      <c r="C109" s="1">
        <f t="shared" si="5"/>
        <v>1.2601179462953525</v>
      </c>
      <c r="D109" s="2">
        <f t="shared" si="6"/>
        <v>1.1731378064492626</v>
      </c>
      <c r="E109" s="1">
        <f t="shared" si="7"/>
        <v>70.6720184965619</v>
      </c>
    </row>
    <row r="110" spans="1:5" ht="15.75">
      <c r="A110" s="1">
        <v>78.85</v>
      </c>
      <c r="B110" s="1">
        <v>1.1312</v>
      </c>
      <c r="C110" s="1">
        <f t="shared" si="5"/>
        <v>1.1382109085206462</v>
      </c>
      <c r="D110" s="2">
        <f t="shared" si="6"/>
        <v>1.1761720293727747</v>
      </c>
      <c r="E110" s="1">
        <f t="shared" si="7"/>
        <v>71.94734214186225</v>
      </c>
    </row>
    <row r="111" spans="1:5" ht="15.75">
      <c r="A111" s="1">
        <v>78.85</v>
      </c>
      <c r="B111" s="1">
        <v>1.1312</v>
      </c>
      <c r="C111" s="1">
        <f t="shared" si="5"/>
        <v>1.1382109085206462</v>
      </c>
      <c r="D111" s="2">
        <f t="shared" si="6"/>
        <v>1.1761720293727747</v>
      </c>
      <c r="E111" s="1">
        <f t="shared" si="7"/>
        <v>71.94734214186225</v>
      </c>
    </row>
    <row r="112" spans="1:5" ht="15.75">
      <c r="A112" s="1">
        <v>82.35</v>
      </c>
      <c r="B112" s="1">
        <v>1.0772</v>
      </c>
      <c r="C112" s="1">
        <f t="shared" si="5"/>
        <v>1.084166709397066</v>
      </c>
      <c r="D112" s="2">
        <f t="shared" si="6"/>
        <v>1.1832518828609697</v>
      </c>
      <c r="E112" s="1">
        <f t="shared" si="7"/>
        <v>74.90529222053645</v>
      </c>
    </row>
    <row r="113" spans="1:5" ht="15.75">
      <c r="A113" s="1">
        <v>85.15</v>
      </c>
      <c r="B113" s="1">
        <v>1.1224</v>
      </c>
      <c r="C113" s="1">
        <f t="shared" si="5"/>
        <v>1.129901171980192</v>
      </c>
      <c r="D113" s="2">
        <f t="shared" si="6"/>
        <v>1.1889157656515255</v>
      </c>
      <c r="E113" s="1">
        <f t="shared" si="7"/>
        <v>77.26037916689015</v>
      </c>
    </row>
    <row r="114" spans="1:5" ht="15.75">
      <c r="A114" s="1">
        <v>88.15</v>
      </c>
      <c r="B114" s="1">
        <v>1.1156</v>
      </c>
      <c r="C114" s="1">
        <f t="shared" si="5"/>
        <v>1.1233135851534042</v>
      </c>
      <c r="D114" s="2">
        <f t="shared" si="6"/>
        <v>1.1949842114985498</v>
      </c>
      <c r="E114" s="1">
        <f t="shared" si="7"/>
        <v>79.77087258691442</v>
      </c>
    </row>
    <row r="115" spans="1:5" ht="15.75">
      <c r="A115" s="1">
        <v>88.85</v>
      </c>
      <c r="B115" s="1">
        <v>1.1803</v>
      </c>
      <c r="C115" s="1">
        <f t="shared" si="5"/>
        <v>1.1885245963428086</v>
      </c>
      <c r="D115" s="2">
        <f t="shared" si="6"/>
        <v>1.1964001821961887</v>
      </c>
      <c r="E115" s="1">
        <f t="shared" si="7"/>
        <v>80.35596109694376</v>
      </c>
    </row>
    <row r="116" spans="1:5" ht="15.75">
      <c r="A116" s="1">
        <v>91.85</v>
      </c>
      <c r="B116" s="1">
        <v>1.1791</v>
      </c>
      <c r="C116" s="1">
        <f t="shared" si="5"/>
        <v>1.187588770416164</v>
      </c>
      <c r="D116" s="2">
        <f t="shared" si="6"/>
        <v>1.2024686280432129</v>
      </c>
      <c r="E116" s="1">
        <f t="shared" si="7"/>
        <v>82.8508286802103</v>
      </c>
    </row>
    <row r="117" spans="1:5" ht="15.75">
      <c r="A117" s="1">
        <v>93.75</v>
      </c>
      <c r="B117" s="1">
        <v>1.2581</v>
      </c>
      <c r="C117" s="1">
        <f t="shared" si="5"/>
        <v>1.2673416909440183</v>
      </c>
      <c r="D117" s="2">
        <f t="shared" si="6"/>
        <v>1.2063119770796615</v>
      </c>
      <c r="E117" s="1">
        <f t="shared" si="7"/>
        <v>84.4258772879508</v>
      </c>
    </row>
    <row r="118" spans="1:5" ht="15.75">
      <c r="A118" s="1">
        <v>96.45</v>
      </c>
      <c r="B118" s="1">
        <v>1.1455</v>
      </c>
      <c r="C118" s="1">
        <f t="shared" si="5"/>
        <v>1.154152851944556</v>
      </c>
      <c r="D118" s="2">
        <f t="shared" si="6"/>
        <v>1.2117735783419834</v>
      </c>
      <c r="E118" s="1">
        <f t="shared" si="7"/>
        <v>86.65401631347262</v>
      </c>
    </row>
    <row r="119" spans="1:5" ht="15.75">
      <c r="A119" s="1">
        <v>101.95</v>
      </c>
      <c r="B119" s="1">
        <v>1.2462</v>
      </c>
      <c r="C119" s="1">
        <f t="shared" si="5"/>
        <v>1.2561416004969959</v>
      </c>
      <c r="D119" s="2">
        <f t="shared" si="6"/>
        <v>1.222899062394861</v>
      </c>
      <c r="E119" s="1">
        <f t="shared" si="7"/>
        <v>91.15152569027195</v>
      </c>
    </row>
    <row r="120" spans="1:5" ht="15.75">
      <c r="A120" s="1">
        <v>105.46</v>
      </c>
      <c r="B120" s="1">
        <v>1.1911</v>
      </c>
      <c r="C120" s="1">
        <f t="shared" si="5"/>
        <v>1.200924150723675</v>
      </c>
      <c r="D120" s="2">
        <f t="shared" si="6"/>
        <v>1.2299991440358793</v>
      </c>
      <c r="E120" s="1">
        <f t="shared" si="7"/>
        <v>94.00518621273619</v>
      </c>
    </row>
    <row r="121" spans="1:5" ht="15.75">
      <c r="A121" s="1">
        <v>107.9</v>
      </c>
      <c r="B121" s="1">
        <v>1.1132</v>
      </c>
      <c r="C121" s="1">
        <f t="shared" si="5"/>
        <v>1.1225909081032226</v>
      </c>
      <c r="D121" s="2">
        <f t="shared" si="6"/>
        <v>1.2349348133247924</v>
      </c>
      <c r="E121" s="1">
        <f t="shared" si="7"/>
        <v>95.98099900355942</v>
      </c>
    </row>
    <row r="122" spans="1:5" ht="15.75">
      <c r="A122" s="1">
        <v>112.95</v>
      </c>
      <c r="B122" s="1">
        <v>1.3202</v>
      </c>
      <c r="C122" s="1">
        <f t="shared" si="5"/>
        <v>1.3318508199239227</v>
      </c>
      <c r="D122" s="2">
        <f t="shared" si="6"/>
        <v>1.2451500305006165</v>
      </c>
      <c r="E122" s="1">
        <f t="shared" si="7"/>
        <v>100.03673516088789</v>
      </c>
    </row>
    <row r="123" spans="1:5" ht="15.75">
      <c r="A123" s="1">
        <v>115.95</v>
      </c>
      <c r="B123" s="1">
        <v>1.5187</v>
      </c>
      <c r="C123" s="1">
        <f t="shared" si="5"/>
        <v>1.532453621415465</v>
      </c>
      <c r="D123" s="2">
        <f t="shared" si="6"/>
        <v>1.2512184763476406</v>
      </c>
      <c r="E123" s="1">
        <f t="shared" si="7"/>
        <v>102.43439796455517</v>
      </c>
    </row>
    <row r="124" spans="1:5" ht="15.75">
      <c r="A124" s="1">
        <v>118.95</v>
      </c>
      <c r="B124" s="1">
        <v>1.246</v>
      </c>
      <c r="C124" s="1">
        <f t="shared" si="5"/>
        <v>1.2575720001168673</v>
      </c>
      <c r="D124" s="2">
        <f t="shared" si="6"/>
        <v>1.2572869221946648</v>
      </c>
      <c r="E124" s="1">
        <f t="shared" si="7"/>
        <v>104.82048816166255</v>
      </c>
    </row>
    <row r="125" spans="1:5" ht="15.75">
      <c r="A125" s="1">
        <v>122.55</v>
      </c>
      <c r="B125" s="1">
        <v>1.1614</v>
      </c>
      <c r="C125" s="1">
        <f t="shared" si="5"/>
        <v>1.1725084266268642</v>
      </c>
      <c r="D125" s="2">
        <f t="shared" si="6"/>
        <v>1.264569057211094</v>
      </c>
      <c r="E125" s="1">
        <f t="shared" si="7"/>
        <v>107.66730777935865</v>
      </c>
    </row>
    <row r="126" spans="1:5" ht="15.75">
      <c r="A126" s="1">
        <v>125.55</v>
      </c>
      <c r="B126" s="1">
        <v>1.6744</v>
      </c>
      <c r="C126" s="1">
        <f t="shared" si="5"/>
        <v>1.6908021297491762</v>
      </c>
      <c r="D126" s="2">
        <f t="shared" si="6"/>
        <v>1.270637503058118</v>
      </c>
      <c r="E126" s="1">
        <f t="shared" si="7"/>
        <v>110.0283273406259</v>
      </c>
    </row>
    <row r="127" spans="1:5" ht="15.75">
      <c r="A127" s="1">
        <v>140.25</v>
      </c>
      <c r="B127" s="1">
        <v>1.4619</v>
      </c>
      <c r="C127" s="1">
        <f t="shared" si="5"/>
        <v>1.4778762368890834</v>
      </c>
      <c r="D127" s="2">
        <f t="shared" si="6"/>
        <v>1.3003728877085365</v>
      </c>
      <c r="E127" s="1">
        <f t="shared" si="7"/>
        <v>121.3327771172617</v>
      </c>
    </row>
    <row r="128" spans="1:5" ht="15.75">
      <c r="A128" s="1">
        <v>143.25</v>
      </c>
      <c r="B128" s="1">
        <v>1.192</v>
      </c>
      <c r="C128" s="1">
        <f t="shared" si="5"/>
        <v>1.205302177716848</v>
      </c>
      <c r="D128" s="2">
        <f t="shared" si="6"/>
        <v>1.306441333555561</v>
      </c>
      <c r="E128" s="1">
        <f t="shared" si="7"/>
        <v>123.62909148128699</v>
      </c>
    </row>
    <row r="129" spans="1:5" ht="15.75">
      <c r="A129" s="1">
        <v>146.25</v>
      </c>
      <c r="B129" s="1">
        <v>1.3547</v>
      </c>
      <c r="C129" s="1">
        <f t="shared" si="5"/>
        <v>1.3701309596433544</v>
      </c>
      <c r="D129" s="2">
        <f t="shared" si="6"/>
        <v>1.312509779402585</v>
      </c>
      <c r="E129" s="1">
        <f t="shared" si="7"/>
        <v>125.91478873633183</v>
      </c>
    </row>
    <row r="130" spans="1:5" ht="15.75">
      <c r="A130" s="1">
        <v>151.64</v>
      </c>
      <c r="B130" s="1">
        <v>1.2663</v>
      </c>
      <c r="C130" s="1">
        <f t="shared" si="5"/>
        <v>1.2812498918077102</v>
      </c>
      <c r="D130" s="2">
        <f t="shared" si="6"/>
        <v>1.3234127537744051</v>
      </c>
      <c r="E130" s="1">
        <f t="shared" si="7"/>
        <v>129.98759216415704</v>
      </c>
    </row>
    <row r="131" spans="1:5" ht="15.75">
      <c r="A131" s="1">
        <v>159.79</v>
      </c>
      <c r="B131" s="1">
        <v>1.1794</v>
      </c>
      <c r="C131" s="1">
        <f t="shared" si="5"/>
        <v>1.1940645312560043</v>
      </c>
      <c r="D131" s="2">
        <f t="shared" si="6"/>
        <v>1.3398986983254875</v>
      </c>
      <c r="E131" s="1">
        <f t="shared" si="7"/>
        <v>136.07014154657327</v>
      </c>
    </row>
    <row r="132" spans="1:5" ht="15.75">
      <c r="A132" s="1">
        <v>161.15</v>
      </c>
      <c r="B132" s="1">
        <v>1.4148</v>
      </c>
      <c r="C132" s="1">
        <f t="shared" si="5"/>
        <v>1.4325397162188729</v>
      </c>
      <c r="D132" s="2">
        <f t="shared" si="6"/>
        <v>1.342649727109472</v>
      </c>
      <c r="E132" s="1">
        <f t="shared" si="7"/>
        <v>137.08306395853242</v>
      </c>
    </row>
    <row r="133" spans="1:5" ht="15.75">
      <c r="A133" s="1">
        <v>188.7</v>
      </c>
      <c r="B133" s="1">
        <v>1.331</v>
      </c>
      <c r="C133" s="1">
        <f t="shared" si="5"/>
        <v>1.350514190642176</v>
      </c>
      <c r="D133" s="2">
        <f t="shared" si="6"/>
        <v>1.3983782881379774</v>
      </c>
      <c r="E133" s="1">
        <f t="shared" si="7"/>
        <v>156.78445680315704</v>
      </c>
    </row>
    <row r="134" spans="1:5" ht="15.75">
      <c r="A134" s="1">
        <v>197.4</v>
      </c>
      <c r="B134" s="1">
        <v>1.296</v>
      </c>
      <c r="C134" s="1">
        <f t="shared" si="5"/>
        <v>1.3158697577876937</v>
      </c>
      <c r="D134" s="2">
        <f t="shared" si="6"/>
        <v>1.4159767810943475</v>
      </c>
      <c r="E134" s="1">
        <f t="shared" si="7"/>
        <v>162.92862534896904</v>
      </c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  <row r="277" ht="15.75">
      <c r="E277" s="1"/>
    </row>
    <row r="278" ht="15.75">
      <c r="E278" s="1"/>
    </row>
    <row r="279" ht="15.75">
      <c r="E279" s="1"/>
    </row>
    <row r="280" ht="15.75">
      <c r="E280" s="1"/>
    </row>
    <row r="281" ht="15.75">
      <c r="E281" s="1"/>
    </row>
    <row r="282" ht="15.75">
      <c r="E282" s="1"/>
    </row>
    <row r="283" ht="15.75">
      <c r="E283" s="1"/>
    </row>
    <row r="284" ht="15.75">
      <c r="E284" s="1"/>
    </row>
    <row r="285" ht="15.75">
      <c r="E28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15.3</v>
      </c>
      <c r="C3" s="1">
        <v>0</v>
      </c>
      <c r="F3" s="5">
        <f>1000*1/SLOPE(C3:C20,B3:B20)</f>
        <v>41.78054183863906</v>
      </c>
      <c r="G3" s="1">
        <f>INTERCEPT(B4:B20,A4:A20)</f>
        <v>16.36236723127956</v>
      </c>
    </row>
    <row r="4" spans="1:9" ht="15.75">
      <c r="A4" s="3">
        <v>33.8</v>
      </c>
      <c r="B4" s="3">
        <v>17.66</v>
      </c>
      <c r="C4" s="1">
        <f aca="true" t="shared" si="0" ref="C4:C9">A4/$G$27</f>
        <v>30.980612430384042</v>
      </c>
      <c r="E4" s="6"/>
      <c r="F4" s="6" t="s">
        <v>7</v>
      </c>
      <c r="I4" s="7">
        <f>SLOPE(E4:E20,A4:A20)*1000</f>
        <v>112.61615281155449</v>
      </c>
    </row>
    <row r="5" spans="1:9" ht="15.75">
      <c r="A5" s="3">
        <v>43.3</v>
      </c>
      <c r="B5" s="3">
        <v>17.85</v>
      </c>
      <c r="C5" s="1">
        <f t="shared" si="0"/>
        <v>39.688181012888435</v>
      </c>
      <c r="E5" s="6">
        <f>1000*1/SLOPE(C4:C5,B4:B5)</f>
        <v>21.820098021344233</v>
      </c>
      <c r="F5" s="8">
        <f>CORREL(C3:C11,B3:B11)</f>
        <v>0.9891683278407492</v>
      </c>
      <c r="I5" s="7"/>
    </row>
    <row r="6" spans="1:5" ht="15.75">
      <c r="A6" s="3">
        <v>62.3</v>
      </c>
      <c r="B6" s="3">
        <v>18.34</v>
      </c>
      <c r="C6" s="1">
        <f t="shared" si="0"/>
        <v>57.103318177897215</v>
      </c>
      <c r="E6" s="6">
        <f>1000*1/SLOPE(C5:C6,B5:B6)</f>
        <v>28.136442185765123</v>
      </c>
    </row>
    <row r="7" spans="1:6" ht="15.75">
      <c r="A7" s="3">
        <v>90.8</v>
      </c>
      <c r="B7" s="3">
        <v>19.35</v>
      </c>
      <c r="C7" s="1">
        <f t="shared" si="0"/>
        <v>83.22602392541039</v>
      </c>
      <c r="E7" s="6">
        <f>1000*1/SLOPE(C6:C7,B6:B7)</f>
        <v>38.663682459322104</v>
      </c>
      <c r="F7" s="9"/>
    </row>
    <row r="8" spans="1:6" ht="15.75">
      <c r="A8" s="3">
        <v>135.4</v>
      </c>
      <c r="B8" s="3">
        <v>20.97</v>
      </c>
      <c r="C8" s="1">
        <f t="shared" si="0"/>
        <v>124.10576695485206</v>
      </c>
      <c r="E8" s="6">
        <f>1000*1/SLOPE(C7:C8,B7:B8)</f>
        <v>39.62842914235546</v>
      </c>
      <c r="F8" s="5" t="s">
        <v>8</v>
      </c>
    </row>
    <row r="9" spans="1:6" ht="15.75">
      <c r="A9" s="3">
        <v>181.2</v>
      </c>
      <c r="B9" s="3">
        <v>22.57</v>
      </c>
      <c r="C9" s="1">
        <f t="shared" si="0"/>
        <v>166.085413384189</v>
      </c>
      <c r="E9" s="6">
        <f>1000*1/SLOPE(C8:C9,B8:B9)</f>
        <v>38.11370833466597</v>
      </c>
      <c r="F9" s="5">
        <f>1000*SLOPE(B3:B20,A3:A20)</f>
        <v>37.47035182122063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CORREL(B3:B20,A3:A20)</f>
        <v>0.9891683278407492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6" ht="15.75">
      <c r="A14" s="3"/>
      <c r="B14" s="3"/>
      <c r="C14" s="1"/>
      <c r="E14" s="6"/>
      <c r="F14" s="8"/>
    </row>
    <row r="15" spans="1:6" ht="15.75">
      <c r="A15" s="3"/>
      <c r="B15" s="3"/>
      <c r="C15" s="1"/>
      <c r="E15" s="6"/>
      <c r="F15" s="8"/>
    </row>
    <row r="16" spans="1:6" ht="15.75">
      <c r="A16" s="3"/>
      <c r="B16" s="3"/>
      <c r="C16" s="1"/>
      <c r="E16" s="6"/>
      <c r="F16" s="8"/>
    </row>
    <row r="17" spans="1:6" ht="15.75">
      <c r="A17" s="3"/>
      <c r="B17" s="3"/>
      <c r="C17" s="1"/>
      <c r="E17" s="6"/>
      <c r="F17" s="8"/>
    </row>
    <row r="18" spans="1:6" ht="15.75">
      <c r="A18" s="3"/>
      <c r="B18" s="3"/>
      <c r="C18" s="1"/>
      <c r="E18" s="6"/>
      <c r="F18" s="8"/>
    </row>
    <row r="19" spans="1:6" ht="15.75">
      <c r="A19" s="3"/>
      <c r="B19" s="3"/>
      <c r="C19" s="1"/>
      <c r="E19" s="6"/>
      <c r="F19" s="8"/>
    </row>
    <row r="20" spans="1:6" ht="15.75">
      <c r="A20" s="3"/>
      <c r="B20" s="3"/>
      <c r="C20" s="1"/>
      <c r="E20" s="6"/>
      <c r="F20" s="8"/>
    </row>
    <row r="21" spans="1:6" ht="15.75">
      <c r="A21" s="3"/>
      <c r="B21" s="3"/>
      <c r="C21" s="1"/>
      <c r="E21" s="6"/>
      <c r="F21" s="8"/>
    </row>
    <row r="22" spans="1:6" ht="15.75">
      <c r="A22" s="3"/>
      <c r="B22" s="3"/>
      <c r="C22" s="1"/>
      <c r="E22" s="6"/>
      <c r="F22" s="8"/>
    </row>
    <row r="23" spans="1:9" ht="15.75">
      <c r="A23" s="10"/>
      <c r="B23" s="11"/>
      <c r="C23" s="11"/>
      <c r="D23" s="11"/>
      <c r="E23" s="10"/>
      <c r="F23" s="12"/>
      <c r="G23" s="12"/>
      <c r="H23" s="12"/>
      <c r="I23" s="12"/>
    </row>
    <row r="24" spans="1:7" ht="15.75">
      <c r="A24" s="13"/>
      <c r="C24" s="14" t="s">
        <v>10</v>
      </c>
      <c r="D24" s="14" t="s">
        <v>11</v>
      </c>
      <c r="E24" s="1" t="s">
        <v>12</v>
      </c>
      <c r="G24" s="3" t="s">
        <v>13</v>
      </c>
    </row>
    <row r="25" spans="1:5" ht="15.75">
      <c r="A25" s="15">
        <v>0</v>
      </c>
      <c r="B25" s="1"/>
      <c r="C25" s="1"/>
      <c r="D25" s="2">
        <f>$G$27</f>
        <v>1.0910049010797107</v>
      </c>
      <c r="E25" s="1">
        <v>0</v>
      </c>
    </row>
    <row r="26" spans="1:7" ht="15.75">
      <c r="A26" s="1">
        <v>1.85</v>
      </c>
      <c r="B26" s="1">
        <v>1.01</v>
      </c>
      <c r="C26" s="1">
        <f>B26*(1+($I$37+$I$38*A26)/(1282900)+($I$39+A26*$I$40-$I$41)/400)</f>
        <v>1.013947502104576</v>
      </c>
      <c r="D26" s="2">
        <f>$G$27</f>
        <v>1.0910049010797107</v>
      </c>
      <c r="E26" s="1">
        <f>E25+(A26-A25)/D26</f>
        <v>1.6956844081719078</v>
      </c>
      <c r="G26" s="3" t="s">
        <v>14</v>
      </c>
    </row>
    <row r="27" spans="1:7" ht="15.75">
      <c r="A27" s="1">
        <v>3.44</v>
      </c>
      <c r="B27" s="1">
        <v>1.09</v>
      </c>
      <c r="C27" s="1">
        <f aca="true" t="shared" si="1" ref="C27:C87">B27*(1+($I$37+$I$38*A27)/(1282900)+($I$39+A27*$I$40-$I$41)/400)</f>
        <v>1.094424956868095</v>
      </c>
      <c r="D27" s="2">
        <f aca="true" t="shared" si="2" ref="D27:D87">$G$27</f>
        <v>1.0910049010797107</v>
      </c>
      <c r="E27" s="1">
        <f aca="true" t="shared" si="3" ref="E27:E87">E26+(A27-A26)/D27</f>
        <v>3.153056413033169</v>
      </c>
      <c r="G27" s="1">
        <f>AVERAGE(C25:C999)</f>
        <v>1.0910049010797107</v>
      </c>
    </row>
    <row r="28" spans="1:5" ht="15.75">
      <c r="A28" s="1">
        <v>4.85</v>
      </c>
      <c r="B28" s="1">
        <v>1.03</v>
      </c>
      <c r="C28" s="1">
        <f t="shared" si="1"/>
        <v>1.0343194644208074</v>
      </c>
      <c r="D28" s="2">
        <f t="shared" si="2"/>
        <v>1.0910049010797107</v>
      </c>
      <c r="E28" s="1">
        <f t="shared" si="3"/>
        <v>4.445442907910136</v>
      </c>
    </row>
    <row r="29" spans="1:7" ht="15.75">
      <c r="A29" s="1">
        <v>5.65</v>
      </c>
      <c r="B29" s="1">
        <v>0.96</v>
      </c>
      <c r="C29" s="1">
        <f t="shared" si="1"/>
        <v>0.9640989292205363</v>
      </c>
      <c r="D29" s="2">
        <f t="shared" si="2"/>
        <v>1.0910049010797107</v>
      </c>
      <c r="E29" s="1">
        <f t="shared" si="3"/>
        <v>5.178711841173665</v>
      </c>
      <c r="G29" s="16"/>
    </row>
    <row r="30" spans="1:5" ht="15.75">
      <c r="A30" s="1">
        <v>7.15</v>
      </c>
      <c r="B30" s="1">
        <v>1</v>
      </c>
      <c r="C30" s="1">
        <f t="shared" si="1"/>
        <v>1.0044123363641386</v>
      </c>
      <c r="D30" s="2">
        <f t="shared" si="2"/>
        <v>1.0910049010797107</v>
      </c>
      <c r="E30" s="1">
        <f t="shared" si="3"/>
        <v>6.5535910910427795</v>
      </c>
    </row>
    <row r="31" spans="1:5" ht="15.75">
      <c r="A31" s="1">
        <v>8.65</v>
      </c>
      <c r="B31" s="1">
        <v>0.98</v>
      </c>
      <c r="C31" s="1">
        <f t="shared" si="1"/>
        <v>0.984463855694414</v>
      </c>
      <c r="D31" s="2">
        <f t="shared" si="2"/>
        <v>1.0910049010797107</v>
      </c>
      <c r="E31" s="1">
        <f t="shared" si="3"/>
        <v>7.928470340911894</v>
      </c>
    </row>
    <row r="32" spans="1:5" ht="15.75">
      <c r="A32" s="1">
        <v>10.15</v>
      </c>
      <c r="B32" s="1">
        <v>1.05</v>
      </c>
      <c r="C32" s="1">
        <f t="shared" si="1"/>
        <v>1.0549324518771135</v>
      </c>
      <c r="D32" s="2">
        <f t="shared" si="2"/>
        <v>1.0910049010797107</v>
      </c>
      <c r="E32" s="1">
        <f t="shared" si="3"/>
        <v>9.303349590781009</v>
      </c>
    </row>
    <row r="33" spans="1:5" ht="15.75">
      <c r="A33" s="1">
        <v>11.65</v>
      </c>
      <c r="B33" s="1">
        <v>1.03</v>
      </c>
      <c r="C33" s="1">
        <f t="shared" si="1"/>
        <v>1.0349853973916499</v>
      </c>
      <c r="D33" s="2">
        <f t="shared" si="2"/>
        <v>1.0910049010797107</v>
      </c>
      <c r="E33" s="1">
        <f t="shared" si="3"/>
        <v>10.678228840650123</v>
      </c>
    </row>
    <row r="34" spans="1:5" ht="15.75">
      <c r="A34" s="1">
        <v>13.15</v>
      </c>
      <c r="B34" s="1">
        <v>0.98</v>
      </c>
      <c r="C34" s="1">
        <f t="shared" si="1"/>
        <v>0.9848831538670891</v>
      </c>
      <c r="D34" s="2">
        <f t="shared" si="2"/>
        <v>1.0910049010797107</v>
      </c>
      <c r="E34" s="1">
        <f t="shared" si="3"/>
        <v>12.053108090519236</v>
      </c>
    </row>
    <row r="35" spans="1:7" ht="15.75">
      <c r="A35" s="1">
        <v>14.55</v>
      </c>
      <c r="B35" s="1">
        <v>0.98</v>
      </c>
      <c r="C35" s="1">
        <f t="shared" si="1"/>
        <v>0.9850136021874768</v>
      </c>
      <c r="D35" s="2">
        <f t="shared" si="2"/>
        <v>1.0910049010797107</v>
      </c>
      <c r="E35" s="1">
        <f t="shared" si="3"/>
        <v>13.33632872373041</v>
      </c>
      <c r="G35" s="17" t="s">
        <v>15</v>
      </c>
    </row>
    <row r="36" spans="1:5" ht="15.75">
      <c r="A36" s="1">
        <v>15.15</v>
      </c>
      <c r="B36" s="1">
        <v>1.05</v>
      </c>
      <c r="C36" s="1">
        <f t="shared" si="1"/>
        <v>1.0554316163683932</v>
      </c>
      <c r="D36" s="2">
        <f t="shared" si="2"/>
        <v>1.0910049010797107</v>
      </c>
      <c r="E36" s="1">
        <f t="shared" si="3"/>
        <v>13.886280423678055</v>
      </c>
    </row>
    <row r="37" spans="1:9" ht="15.75">
      <c r="A37" s="1">
        <v>16.65</v>
      </c>
      <c r="B37" s="1">
        <v>1.06</v>
      </c>
      <c r="C37" s="1">
        <f t="shared" si="1"/>
        <v>1.0656345215797367</v>
      </c>
      <c r="D37" s="2">
        <f t="shared" si="2"/>
        <v>1.0910049010797107</v>
      </c>
      <c r="E37" s="1">
        <f t="shared" si="3"/>
        <v>15.261159673547168</v>
      </c>
      <c r="G37" s="3" t="s">
        <v>16</v>
      </c>
      <c r="I37" s="1">
        <v>419</v>
      </c>
    </row>
    <row r="38" spans="1:9" ht="15.75">
      <c r="A38" s="1">
        <v>18.15</v>
      </c>
      <c r="B38" s="1">
        <v>1.08</v>
      </c>
      <c r="C38" s="1">
        <f t="shared" si="1"/>
        <v>1.0858948612078227</v>
      </c>
      <c r="D38" s="2">
        <f t="shared" si="2"/>
        <v>1.0910049010797107</v>
      </c>
      <c r="E38" s="1">
        <f t="shared" si="3"/>
        <v>16.636038923416283</v>
      </c>
      <c r="G38" s="3" t="s">
        <v>17</v>
      </c>
      <c r="I38" s="1">
        <v>1.8</v>
      </c>
    </row>
    <row r="39" spans="1:9" ht="15.75">
      <c r="A39" s="1">
        <v>19.75</v>
      </c>
      <c r="B39" s="1">
        <v>1.18</v>
      </c>
      <c r="C39" s="1">
        <f t="shared" si="1"/>
        <v>1.1866201907489875</v>
      </c>
      <c r="D39" s="2">
        <f t="shared" si="2"/>
        <v>1.0910049010797107</v>
      </c>
      <c r="E39" s="1">
        <f t="shared" si="3"/>
        <v>18.10257678994334</v>
      </c>
      <c r="G39" s="3" t="s">
        <v>18</v>
      </c>
      <c r="I39" s="1">
        <f>G3</f>
        <v>16.36236723127956</v>
      </c>
    </row>
    <row r="40" spans="1:9" ht="15.75">
      <c r="A40" s="1">
        <v>21.15</v>
      </c>
      <c r="B40" s="1">
        <v>1.22</v>
      </c>
      <c r="C40" s="1">
        <f t="shared" si="1"/>
        <v>1.2270069988425458</v>
      </c>
      <c r="D40" s="2">
        <f t="shared" si="2"/>
        <v>1.0910049010797107</v>
      </c>
      <c r="E40" s="1">
        <f t="shared" si="3"/>
        <v>19.38579742315451</v>
      </c>
      <c r="G40" s="3" t="s">
        <v>19</v>
      </c>
      <c r="I40" s="1">
        <f>F9/1000</f>
        <v>0.03747035182122063</v>
      </c>
    </row>
    <row r="41" spans="1:9" ht="15.75">
      <c r="A41" s="1">
        <v>22.65</v>
      </c>
      <c r="B41" s="1">
        <v>1.05</v>
      </c>
      <c r="C41" s="1">
        <f t="shared" si="1"/>
        <v>1.0561803631053126</v>
      </c>
      <c r="D41" s="2">
        <f t="shared" si="2"/>
        <v>1.0910049010797107</v>
      </c>
      <c r="E41" s="1">
        <f t="shared" si="3"/>
        <v>20.760676673023625</v>
      </c>
      <c r="G41" s="3" t="s">
        <v>20</v>
      </c>
      <c r="I41" s="1">
        <v>15</v>
      </c>
    </row>
    <row r="42" spans="1:5" ht="15.75">
      <c r="A42" s="1">
        <v>24.15</v>
      </c>
      <c r="B42" s="1">
        <v>1.08</v>
      </c>
      <c r="C42" s="1">
        <f t="shared" si="1"/>
        <v>1.0865109728084879</v>
      </c>
      <c r="D42" s="2">
        <f t="shared" si="2"/>
        <v>1.0910049010797107</v>
      </c>
      <c r="E42" s="1">
        <f t="shared" si="3"/>
        <v>22.13555592289274</v>
      </c>
    </row>
    <row r="43" spans="1:5" ht="15.75">
      <c r="A43" s="1">
        <v>24.65</v>
      </c>
      <c r="B43" s="1">
        <v>1.16</v>
      </c>
      <c r="C43" s="1">
        <f t="shared" si="1"/>
        <v>1.1670484128820156</v>
      </c>
      <c r="D43" s="2">
        <f t="shared" si="2"/>
        <v>1.0910049010797107</v>
      </c>
      <c r="E43" s="1">
        <f t="shared" si="3"/>
        <v>22.59384900618244</v>
      </c>
    </row>
    <row r="44" spans="1:5" ht="15.75">
      <c r="A44" s="1">
        <v>26.15</v>
      </c>
      <c r="B44" s="1">
        <v>1.16</v>
      </c>
      <c r="C44" s="1">
        <f t="shared" si="1"/>
        <v>1.1672138502562683</v>
      </c>
      <c r="D44" s="2">
        <f t="shared" si="2"/>
        <v>1.0910049010797107</v>
      </c>
      <c r="E44" s="1">
        <f t="shared" si="3"/>
        <v>23.968728256051556</v>
      </c>
    </row>
    <row r="45" spans="1:5" ht="15.75">
      <c r="A45" s="1">
        <v>27.65</v>
      </c>
      <c r="B45" s="1">
        <v>1.14</v>
      </c>
      <c r="C45" s="1">
        <f t="shared" si="1"/>
        <v>1.1472520585334427</v>
      </c>
      <c r="D45" s="2">
        <f t="shared" si="2"/>
        <v>1.0910049010797107</v>
      </c>
      <c r="E45" s="1">
        <f t="shared" si="3"/>
        <v>25.34360750592067</v>
      </c>
    </row>
    <row r="46" spans="1:5" ht="15.75">
      <c r="A46" s="1">
        <v>29.15</v>
      </c>
      <c r="B46" s="1">
        <v>1.17</v>
      </c>
      <c r="C46" s="1">
        <f t="shared" si="1"/>
        <v>1.1776097657375733</v>
      </c>
      <c r="D46" s="2">
        <f t="shared" si="2"/>
        <v>1.0910049010797107</v>
      </c>
      <c r="E46" s="1">
        <f t="shared" si="3"/>
        <v>26.718486755789783</v>
      </c>
    </row>
    <row r="47" spans="1:5" ht="15.75">
      <c r="A47" s="1">
        <v>30.65</v>
      </c>
      <c r="B47" s="1">
        <v>1.1</v>
      </c>
      <c r="C47" s="1">
        <f t="shared" si="1"/>
        <v>1.107311360876663</v>
      </c>
      <c r="D47" s="2">
        <f t="shared" si="2"/>
        <v>1.0910049010797107</v>
      </c>
      <c r="E47" s="1">
        <f t="shared" si="3"/>
        <v>28.093366005658897</v>
      </c>
    </row>
    <row r="48" spans="1:5" ht="15.75">
      <c r="A48" s="1">
        <v>32.15</v>
      </c>
      <c r="B48" s="1">
        <v>1.06</v>
      </c>
      <c r="C48" s="1">
        <f t="shared" si="1"/>
        <v>1.0671966687400656</v>
      </c>
      <c r="D48" s="2">
        <f t="shared" si="2"/>
        <v>1.0910049010797107</v>
      </c>
      <c r="E48" s="1">
        <f t="shared" si="3"/>
        <v>29.46824525552801</v>
      </c>
    </row>
    <row r="49" spans="1:5" ht="15.75">
      <c r="A49" s="1">
        <v>34.15</v>
      </c>
      <c r="B49" s="1">
        <v>1.06</v>
      </c>
      <c r="C49" s="1">
        <f t="shared" si="1"/>
        <v>1.0673982361155918</v>
      </c>
      <c r="D49" s="2">
        <f t="shared" si="2"/>
        <v>1.0910049010797107</v>
      </c>
      <c r="E49" s="1">
        <f t="shared" si="3"/>
        <v>31.30141758868683</v>
      </c>
    </row>
    <row r="50" spans="1:5" ht="15.75">
      <c r="A50" s="1">
        <v>35.65</v>
      </c>
      <c r="B50" s="1">
        <v>1.25</v>
      </c>
      <c r="C50" s="1">
        <f t="shared" si="1"/>
        <v>1.258902608074571</v>
      </c>
      <c r="D50" s="2">
        <f t="shared" si="2"/>
        <v>1.0910049010797107</v>
      </c>
      <c r="E50" s="1">
        <f t="shared" si="3"/>
        <v>32.67629683855595</v>
      </c>
    </row>
    <row r="51" spans="1:5" ht="15.75">
      <c r="A51" s="1">
        <v>37.15</v>
      </c>
      <c r="B51" s="1">
        <v>1.07</v>
      </c>
      <c r="C51" s="1">
        <f t="shared" si="1"/>
        <v>1.0777732342277384</v>
      </c>
      <c r="D51" s="2">
        <f t="shared" si="2"/>
        <v>1.0910049010797107</v>
      </c>
      <c r="E51" s="1">
        <f t="shared" si="3"/>
        <v>34.051176088425066</v>
      </c>
    </row>
    <row r="52" spans="1:5" ht="15.75">
      <c r="A52" s="1">
        <v>38.65</v>
      </c>
      <c r="B52" s="1">
        <v>1.16</v>
      </c>
      <c r="C52" s="1">
        <f t="shared" si="1"/>
        <v>1.1685924950417073</v>
      </c>
      <c r="D52" s="2">
        <f t="shared" si="2"/>
        <v>1.0910049010797107</v>
      </c>
      <c r="E52" s="1">
        <f t="shared" si="3"/>
        <v>35.426055338294184</v>
      </c>
    </row>
    <row r="53" spans="1:5" ht="15.75">
      <c r="A53" s="1">
        <v>40.15</v>
      </c>
      <c r="B53" s="1">
        <v>1.12</v>
      </c>
      <c r="C53" s="1">
        <f t="shared" si="1"/>
        <v>1.1284559347464442</v>
      </c>
      <c r="D53" s="2">
        <f t="shared" si="2"/>
        <v>1.0910049010797107</v>
      </c>
      <c r="E53" s="1">
        <f t="shared" si="3"/>
        <v>36.8009345881633</v>
      </c>
    </row>
    <row r="54" spans="1:5" ht="15.75">
      <c r="A54" s="1">
        <v>41.65</v>
      </c>
      <c r="B54" s="1">
        <v>1.22</v>
      </c>
      <c r="C54" s="1">
        <f t="shared" si="1"/>
        <v>1.2293849234000511</v>
      </c>
      <c r="D54" s="2">
        <f t="shared" si="2"/>
        <v>1.0910049010797107</v>
      </c>
      <c r="E54" s="1">
        <f t="shared" si="3"/>
        <v>38.17581383803242</v>
      </c>
    </row>
    <row r="55" spans="1:5" ht="15.75">
      <c r="A55" s="1">
        <v>43.15</v>
      </c>
      <c r="B55" s="1">
        <v>1.13</v>
      </c>
      <c r="C55" s="1">
        <f t="shared" si="1"/>
        <v>1.1388537518067638</v>
      </c>
      <c r="D55" s="2">
        <f t="shared" si="2"/>
        <v>1.0910049010797107</v>
      </c>
      <c r="E55" s="1">
        <f t="shared" si="3"/>
        <v>39.550693087901536</v>
      </c>
    </row>
    <row r="56" spans="1:5" ht="15.75">
      <c r="A56" s="1">
        <v>43.65</v>
      </c>
      <c r="B56" s="1">
        <v>1.18</v>
      </c>
      <c r="C56" s="1">
        <f t="shared" si="1"/>
        <v>1.1893016073171914</v>
      </c>
      <c r="D56" s="2">
        <f t="shared" si="2"/>
        <v>1.0910049010797107</v>
      </c>
      <c r="E56" s="1">
        <f t="shared" si="3"/>
        <v>40.00898617119124</v>
      </c>
    </row>
    <row r="57" spans="1:5" ht="15.75">
      <c r="A57" s="1">
        <v>45.15</v>
      </c>
      <c r="B57" s="1">
        <v>1.16</v>
      </c>
      <c r="C57" s="1">
        <f t="shared" si="1"/>
        <v>1.1693093903301357</v>
      </c>
      <c r="D57" s="2">
        <f t="shared" si="2"/>
        <v>1.0910049010797107</v>
      </c>
      <c r="E57" s="1">
        <f t="shared" si="3"/>
        <v>41.38386542106036</v>
      </c>
    </row>
    <row r="58" spans="1:5" ht="15.75">
      <c r="A58" s="1">
        <v>46.65</v>
      </c>
      <c r="B58" s="1">
        <v>1.17</v>
      </c>
      <c r="C58" s="1">
        <f t="shared" si="1"/>
        <v>1.179556507253564</v>
      </c>
      <c r="D58" s="2">
        <f t="shared" si="2"/>
        <v>1.0910049010797107</v>
      </c>
      <c r="E58" s="1">
        <f t="shared" si="3"/>
        <v>42.758744670929474</v>
      </c>
    </row>
    <row r="59" spans="1:5" ht="15.75">
      <c r="A59" s="1">
        <v>48.15</v>
      </c>
      <c r="B59" s="1">
        <v>1.11</v>
      </c>
      <c r="C59" s="1">
        <f t="shared" si="1"/>
        <v>1.1192247364114585</v>
      </c>
      <c r="D59" s="2">
        <f t="shared" si="2"/>
        <v>1.0910049010797107</v>
      </c>
      <c r="E59" s="1">
        <f t="shared" si="3"/>
        <v>44.13362392079859</v>
      </c>
    </row>
    <row r="60" spans="1:5" ht="15.75">
      <c r="A60" s="1">
        <v>49.65</v>
      </c>
      <c r="B60" s="1">
        <v>1.1</v>
      </c>
      <c r="C60" s="1">
        <f t="shared" si="1"/>
        <v>1.1092985109467095</v>
      </c>
      <c r="D60" s="2">
        <f t="shared" si="2"/>
        <v>1.0910049010797107</v>
      </c>
      <c r="E60" s="1">
        <f t="shared" si="3"/>
        <v>45.50850317066771</v>
      </c>
    </row>
    <row r="61" spans="1:5" ht="15.75">
      <c r="A61" s="1">
        <v>51.15</v>
      </c>
      <c r="B61" s="1">
        <v>1.14</v>
      </c>
      <c r="C61" s="1">
        <f t="shared" si="1"/>
        <v>1.14979922362323</v>
      </c>
      <c r="D61" s="2">
        <f t="shared" si="2"/>
        <v>1.0910049010797107</v>
      </c>
      <c r="E61" s="1">
        <f t="shared" si="3"/>
        <v>46.883382420536826</v>
      </c>
    </row>
    <row r="62" spans="1:5" ht="15.75">
      <c r="A62" s="1">
        <v>52.65</v>
      </c>
      <c r="B62" s="1">
        <v>1.12</v>
      </c>
      <c r="C62" s="1">
        <f t="shared" si="1"/>
        <v>1.1297870400565233</v>
      </c>
      <c r="D62" s="2">
        <f t="shared" si="2"/>
        <v>1.0910049010797107</v>
      </c>
      <c r="E62" s="1">
        <f t="shared" si="3"/>
        <v>48.25826167040594</v>
      </c>
    </row>
    <row r="63" spans="1:5" ht="15.75">
      <c r="A63" s="1">
        <v>53.15</v>
      </c>
      <c r="B63" s="1">
        <v>1.13</v>
      </c>
      <c r="C63" s="1">
        <f t="shared" si="1"/>
        <v>1.1399281439498992</v>
      </c>
      <c r="D63" s="2">
        <f t="shared" si="2"/>
        <v>1.0910049010797107</v>
      </c>
      <c r="E63" s="1">
        <f t="shared" si="3"/>
        <v>48.71655475369565</v>
      </c>
    </row>
    <row r="64" spans="1:5" ht="15.75">
      <c r="A64" s="1">
        <v>54.65</v>
      </c>
      <c r="B64" s="1">
        <v>0.98</v>
      </c>
      <c r="C64" s="1">
        <f t="shared" si="1"/>
        <v>0.988750014792869</v>
      </c>
      <c r="D64" s="2">
        <f t="shared" si="2"/>
        <v>1.0910049010797107</v>
      </c>
      <c r="E64" s="1">
        <f t="shared" si="3"/>
        <v>50.091434003564764</v>
      </c>
    </row>
    <row r="65" spans="1:5" ht="15.75">
      <c r="A65" s="1">
        <v>56.15</v>
      </c>
      <c r="B65" s="1">
        <v>1.13</v>
      </c>
      <c r="C65" s="1">
        <f t="shared" si="1"/>
        <v>1.1402504615928397</v>
      </c>
      <c r="D65" s="2">
        <f t="shared" si="2"/>
        <v>1.0910049010797107</v>
      </c>
      <c r="E65" s="1">
        <f t="shared" si="3"/>
        <v>51.46631325343388</v>
      </c>
    </row>
    <row r="66" spans="1:5" ht="15.75">
      <c r="A66" s="1">
        <v>57.65</v>
      </c>
      <c r="B66" s="1">
        <v>1.03</v>
      </c>
      <c r="C66" s="1">
        <f t="shared" si="1"/>
        <v>1.0394902380767603</v>
      </c>
      <c r="D66" s="2">
        <f t="shared" si="2"/>
        <v>1.0910049010797107</v>
      </c>
      <c r="E66" s="1">
        <f t="shared" si="3"/>
        <v>52.841192503303</v>
      </c>
    </row>
    <row r="67" spans="1:5" ht="15.75">
      <c r="A67" s="1">
        <v>59.15</v>
      </c>
      <c r="B67" s="1">
        <v>1.2</v>
      </c>
      <c r="C67" s="1">
        <f t="shared" si="1"/>
        <v>1.2112277301618906</v>
      </c>
      <c r="D67" s="2">
        <f t="shared" si="2"/>
        <v>1.0910049010797107</v>
      </c>
      <c r="E67" s="1">
        <f t="shared" si="3"/>
        <v>54.216071753172116</v>
      </c>
    </row>
    <row r="68" spans="1:5" ht="15.75">
      <c r="A68" s="1">
        <v>60.65</v>
      </c>
      <c r="B68" s="1">
        <v>1.17</v>
      </c>
      <c r="C68" s="1">
        <f t="shared" si="1"/>
        <v>1.1811139004663564</v>
      </c>
      <c r="D68" s="2">
        <f t="shared" si="2"/>
        <v>1.0910049010797107</v>
      </c>
      <c r="E68" s="1">
        <f t="shared" si="3"/>
        <v>55.59095100304123</v>
      </c>
    </row>
    <row r="69" spans="1:5" ht="15.75">
      <c r="A69" s="1">
        <v>74.65</v>
      </c>
      <c r="B69" s="1">
        <v>0.99</v>
      </c>
      <c r="C69" s="1">
        <f t="shared" si="1"/>
        <v>1.000721863882357</v>
      </c>
      <c r="D69" s="2">
        <f t="shared" si="2"/>
        <v>1.0910049010797107</v>
      </c>
      <c r="E69" s="1">
        <f t="shared" si="3"/>
        <v>68.42315733515298</v>
      </c>
    </row>
    <row r="70" spans="1:5" ht="15.75">
      <c r="A70" s="1">
        <v>76.15</v>
      </c>
      <c r="B70" s="1">
        <v>0.94</v>
      </c>
      <c r="C70" s="1">
        <f t="shared" si="1"/>
        <v>0.9503144169259856</v>
      </c>
      <c r="D70" s="2">
        <f t="shared" si="2"/>
        <v>1.0910049010797107</v>
      </c>
      <c r="E70" s="1">
        <f t="shared" si="3"/>
        <v>69.79803658502209</v>
      </c>
    </row>
    <row r="71" spans="1:5" ht="15.75">
      <c r="A71" s="1">
        <v>76.65</v>
      </c>
      <c r="B71" s="1">
        <v>1.23</v>
      </c>
      <c r="C71" s="1">
        <f t="shared" si="1"/>
        <v>1.2435549978301845</v>
      </c>
      <c r="D71" s="2">
        <f t="shared" si="2"/>
        <v>1.0910049010797107</v>
      </c>
      <c r="E71" s="1">
        <f t="shared" si="3"/>
        <v>70.25632966831179</v>
      </c>
    </row>
    <row r="72" spans="1:5" ht="15.75">
      <c r="A72" s="1">
        <v>78.15</v>
      </c>
      <c r="B72" s="1">
        <v>1.38</v>
      </c>
      <c r="C72" s="1">
        <f t="shared" si="1"/>
        <v>1.395404859774051</v>
      </c>
      <c r="D72" s="2">
        <f t="shared" si="2"/>
        <v>1.0910049010797107</v>
      </c>
      <c r="E72" s="1">
        <f t="shared" si="3"/>
        <v>71.6312089181809</v>
      </c>
    </row>
    <row r="73" spans="1:5" ht="15.75">
      <c r="A73" s="1">
        <v>79.65</v>
      </c>
      <c r="B73" s="1">
        <v>1.11</v>
      </c>
      <c r="C73" s="1">
        <f t="shared" si="1"/>
        <v>1.1225491719233809</v>
      </c>
      <c r="D73" s="2">
        <f t="shared" si="2"/>
        <v>1.0910049010797107</v>
      </c>
      <c r="E73" s="1">
        <f t="shared" si="3"/>
        <v>73.00608816805001</v>
      </c>
    </row>
    <row r="74" spans="1:5" ht="15.75">
      <c r="A74" s="1">
        <v>107.85</v>
      </c>
      <c r="B74" s="1">
        <v>0.94</v>
      </c>
      <c r="C74" s="1">
        <f t="shared" si="1"/>
        <v>0.9531475794995383</v>
      </c>
      <c r="D74" s="2">
        <f t="shared" si="2"/>
        <v>1.0910049010797107</v>
      </c>
      <c r="E74" s="1">
        <f t="shared" si="3"/>
        <v>98.85381806558935</v>
      </c>
    </row>
    <row r="75" spans="1:5" ht="15.75">
      <c r="A75" s="1">
        <v>109.35</v>
      </c>
      <c r="B75" s="1">
        <v>0.88</v>
      </c>
      <c r="C75" s="1">
        <f t="shared" si="1"/>
        <v>0.8924338765123904</v>
      </c>
      <c r="D75" s="2">
        <f t="shared" si="2"/>
        <v>1.0910049010797107</v>
      </c>
      <c r="E75" s="1">
        <f t="shared" si="3"/>
        <v>100.22869731545846</v>
      </c>
    </row>
    <row r="76" spans="1:5" ht="15.75">
      <c r="A76" s="1">
        <v>110.85</v>
      </c>
      <c r="B76" s="1">
        <v>0.95</v>
      </c>
      <c r="C76" s="1">
        <f t="shared" si="1"/>
        <v>0.9635584223761064</v>
      </c>
      <c r="D76" s="2">
        <f t="shared" si="2"/>
        <v>1.0910049010797107</v>
      </c>
      <c r="E76" s="1">
        <f t="shared" si="3"/>
        <v>101.60357656532757</v>
      </c>
    </row>
    <row r="77" spans="1:5" ht="15.75">
      <c r="A77" s="1">
        <v>112.35</v>
      </c>
      <c r="B77" s="1">
        <v>0.97</v>
      </c>
      <c r="C77" s="1">
        <f t="shared" si="1"/>
        <v>0.9839822027204798</v>
      </c>
      <c r="D77" s="2">
        <f t="shared" si="2"/>
        <v>1.0910049010797107</v>
      </c>
      <c r="E77" s="1">
        <f t="shared" si="3"/>
        <v>102.97845581519668</v>
      </c>
    </row>
    <row r="78" spans="1:5" ht="15.75">
      <c r="A78" s="1">
        <v>113.85</v>
      </c>
      <c r="B78" s="1">
        <v>1.02</v>
      </c>
      <c r="C78" s="1">
        <f t="shared" si="1"/>
        <v>1.0348484056140754</v>
      </c>
      <c r="D78" s="2">
        <f t="shared" si="2"/>
        <v>1.0910049010797107</v>
      </c>
      <c r="E78" s="1">
        <f t="shared" si="3"/>
        <v>104.35333506506579</v>
      </c>
    </row>
    <row r="79" spans="1:5" ht="15.75">
      <c r="A79" s="1">
        <v>126.35</v>
      </c>
      <c r="B79" s="1">
        <v>0.94</v>
      </c>
      <c r="C79" s="1">
        <f t="shared" si="1"/>
        <v>0.954801002452558</v>
      </c>
      <c r="D79" s="2">
        <f t="shared" si="2"/>
        <v>1.0910049010797107</v>
      </c>
      <c r="E79" s="1">
        <f t="shared" si="3"/>
        <v>115.8106621473084</v>
      </c>
    </row>
    <row r="80" spans="1:5" ht="15.75">
      <c r="A80" s="1">
        <v>127.85</v>
      </c>
      <c r="B80" s="1">
        <v>1.1</v>
      </c>
      <c r="C80" s="1">
        <f t="shared" si="1"/>
        <v>1.117477202287639</v>
      </c>
      <c r="D80" s="2">
        <f t="shared" si="2"/>
        <v>1.0910049010797107</v>
      </c>
      <c r="E80" s="1">
        <f t="shared" si="3"/>
        <v>117.18554139717752</v>
      </c>
    </row>
    <row r="81" spans="1:5" ht="15.75">
      <c r="A81" s="1">
        <v>129.5</v>
      </c>
      <c r="B81" s="1">
        <v>1.03</v>
      </c>
      <c r="C81" s="1">
        <f t="shared" si="1"/>
        <v>1.0465266033642648</v>
      </c>
      <c r="D81" s="2">
        <f t="shared" si="2"/>
        <v>1.0910049010797107</v>
      </c>
      <c r="E81" s="1">
        <f t="shared" si="3"/>
        <v>118.69790857203354</v>
      </c>
    </row>
    <row r="82" spans="1:5" ht="15.75">
      <c r="A82" s="1">
        <v>130.88</v>
      </c>
      <c r="B82" s="1">
        <v>1.04</v>
      </c>
      <c r="C82" s="1">
        <f t="shared" si="1"/>
        <v>1.0568235131341854</v>
      </c>
      <c r="D82" s="2">
        <f t="shared" si="2"/>
        <v>1.0910049010797107</v>
      </c>
      <c r="E82" s="1">
        <f t="shared" si="3"/>
        <v>119.96279748191313</v>
      </c>
    </row>
    <row r="83" spans="1:5" ht="15.75">
      <c r="A83" s="1">
        <v>135.88</v>
      </c>
      <c r="B83" s="1">
        <v>0.88</v>
      </c>
      <c r="C83" s="1">
        <f t="shared" si="1"/>
        <v>0.8946536277274784</v>
      </c>
      <c r="D83" s="2">
        <f t="shared" si="2"/>
        <v>1.0910049010797107</v>
      </c>
      <c r="E83" s="1">
        <f t="shared" si="3"/>
        <v>124.54572831481018</v>
      </c>
    </row>
    <row r="84" spans="1:5" ht="15.75">
      <c r="A84" s="1">
        <v>181.7</v>
      </c>
      <c r="B84" s="1">
        <v>1.1</v>
      </c>
      <c r="C84" s="1">
        <f t="shared" si="1"/>
        <v>1.1231092039335346</v>
      </c>
      <c r="D84" s="2">
        <f t="shared" si="2"/>
        <v>1.0910049010797107</v>
      </c>
      <c r="E84" s="1">
        <f t="shared" si="3"/>
        <v>166.54370646747873</v>
      </c>
    </row>
    <row r="85" spans="1:5" ht="15.75">
      <c r="A85" s="1">
        <v>183.15</v>
      </c>
      <c r="B85" s="1">
        <v>1.06</v>
      </c>
      <c r="C85" s="1">
        <f t="shared" si="1"/>
        <v>1.0824150055922988</v>
      </c>
      <c r="D85" s="2">
        <f t="shared" si="2"/>
        <v>1.0910049010797107</v>
      </c>
      <c r="E85" s="1">
        <f t="shared" si="3"/>
        <v>167.87275640901888</v>
      </c>
    </row>
    <row r="86" spans="1:5" ht="15.75">
      <c r="A86" s="1">
        <v>184.55</v>
      </c>
      <c r="B86" s="1">
        <v>1.07</v>
      </c>
      <c r="C86" s="1">
        <f t="shared" si="1"/>
        <v>1.0927688961773858</v>
      </c>
      <c r="D86" s="2">
        <f t="shared" si="2"/>
        <v>1.0910049010797107</v>
      </c>
      <c r="E86" s="1">
        <f t="shared" si="3"/>
        <v>169.15597704223006</v>
      </c>
    </row>
    <row r="87" spans="1:5" ht="15.75">
      <c r="A87" s="1">
        <v>186.05</v>
      </c>
      <c r="B87" s="1">
        <v>1.14</v>
      </c>
      <c r="C87" s="1">
        <f t="shared" si="1"/>
        <v>1.1644210351386466</v>
      </c>
      <c r="D87" s="2">
        <f t="shared" si="2"/>
        <v>1.0910049010797107</v>
      </c>
      <c r="E87" s="1">
        <f t="shared" si="3"/>
        <v>170.53085629209917</v>
      </c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  <row r="277" ht="15.75">
      <c r="E277" s="1"/>
    </row>
    <row r="278" ht="15.75">
      <c r="E278" s="1"/>
    </row>
    <row r="279" ht="15.75">
      <c r="E279" s="1"/>
    </row>
    <row r="280" ht="15.75">
      <c r="E280" s="1"/>
    </row>
    <row r="281" ht="15.75">
      <c r="E281" s="1"/>
    </row>
    <row r="282" ht="15.75">
      <c r="E282" s="1"/>
    </row>
    <row r="283" ht="15.75">
      <c r="E283" s="1"/>
    </row>
    <row r="284" ht="15.75">
      <c r="E284" s="1"/>
    </row>
    <row r="285" ht="15.75">
      <c r="E28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18.7</v>
      </c>
      <c r="C3" s="1">
        <v>0</v>
      </c>
      <c r="F3" s="5">
        <f>1000*1/SLOPE(C3:C20,B3:B20)</f>
        <v>36.617139253774646</v>
      </c>
      <c r="G3" s="1">
        <f>INTERCEPT(B4:B20,A4:A20)</f>
        <v>17.724083337830564</v>
      </c>
    </row>
    <row r="4" spans="1:9" ht="15.75">
      <c r="A4" s="3">
        <v>23</v>
      </c>
      <c r="B4" s="3">
        <v>18.4</v>
      </c>
      <c r="C4" s="1">
        <f>A4/$G$27</f>
        <v>21.333897951835908</v>
      </c>
      <c r="E4" s="6">
        <f aca="true" t="shared" si="0" ref="E4:E11">1000*1/SLOPE(C3:C4,B3:B4)</f>
        <v>-14.062127824860454</v>
      </c>
      <c r="F4" s="6" t="s">
        <v>7</v>
      </c>
      <c r="I4" s="7">
        <f>SLOPE(E4:E20,A4:A20)*1000</f>
        <v>224.32798593124906</v>
      </c>
    </row>
    <row r="5" spans="1:9" ht="15.75">
      <c r="A5" s="3">
        <v>32.5</v>
      </c>
      <c r="B5" s="3">
        <v>18.32</v>
      </c>
      <c r="C5" s="1">
        <f aca="true" t="shared" si="1" ref="C5:C11">A5/$G$27</f>
        <v>30.145725366724655</v>
      </c>
      <c r="E5" s="6">
        <f t="shared" si="0"/>
        <v>-9.078707086866157</v>
      </c>
      <c r="F5" s="8">
        <f>CORREL(C3:C11,B3:B11)</f>
        <v>0.9787682914033695</v>
      </c>
      <c r="I5" s="7"/>
    </row>
    <row r="6" spans="1:5" ht="15.75">
      <c r="A6" s="3">
        <v>48</v>
      </c>
      <c r="B6" s="3">
        <v>19.7</v>
      </c>
      <c r="C6" s="1">
        <f t="shared" si="1"/>
        <v>44.522917464701024</v>
      </c>
      <c r="E6" s="6">
        <f t="shared" si="0"/>
        <v>95.98536282995515</v>
      </c>
    </row>
    <row r="7" spans="1:6" ht="15.75">
      <c r="A7" s="3">
        <v>52</v>
      </c>
      <c r="B7" s="3">
        <v>19.47</v>
      </c>
      <c r="C7" s="1">
        <f t="shared" si="1"/>
        <v>48.233160586759446</v>
      </c>
      <c r="E7" s="6">
        <f t="shared" si="0"/>
        <v>-61.99054682700994</v>
      </c>
      <c r="F7" s="9"/>
    </row>
    <row r="8" spans="1:6" ht="15.75">
      <c r="A8" s="3">
        <v>61.7</v>
      </c>
      <c r="B8" s="3">
        <v>20.36</v>
      </c>
      <c r="C8" s="1">
        <f t="shared" si="1"/>
        <v>57.230500157751116</v>
      </c>
      <c r="E8" s="6">
        <f t="shared" si="0"/>
        <v>98.91812940674981</v>
      </c>
      <c r="F8" s="5" t="s">
        <v>8</v>
      </c>
    </row>
    <row r="9" spans="1:6" ht="15.75">
      <c r="A9" s="3">
        <v>81.6</v>
      </c>
      <c r="B9" s="3">
        <v>20.72</v>
      </c>
      <c r="C9" s="1">
        <f t="shared" si="1"/>
        <v>75.68895968999173</v>
      </c>
      <c r="E9" s="6">
        <f t="shared" si="0"/>
        <v>19.503252661529938</v>
      </c>
      <c r="F9" s="5">
        <f>1000*SLOPE(B3:B20,A3:A20)</f>
        <v>32.53767909886093</v>
      </c>
    </row>
    <row r="10" spans="1:6" ht="15.75">
      <c r="A10" s="3">
        <v>156.6</v>
      </c>
      <c r="B10" s="3">
        <v>22.95</v>
      </c>
      <c r="C10" s="1">
        <f t="shared" si="1"/>
        <v>145.2560182285871</v>
      </c>
      <c r="E10" s="6">
        <f t="shared" si="0"/>
        <v>32.05540160595859</v>
      </c>
      <c r="F10" s="6" t="s">
        <v>9</v>
      </c>
    </row>
    <row r="11" spans="1:6" ht="15.75">
      <c r="A11" s="3">
        <v>184.6</v>
      </c>
      <c r="B11" s="3">
        <v>24.17</v>
      </c>
      <c r="C11" s="1">
        <f t="shared" si="1"/>
        <v>171.22772008299603</v>
      </c>
      <c r="E11" s="6">
        <f t="shared" si="0"/>
        <v>46.97420318617829</v>
      </c>
      <c r="F11" s="8">
        <f>CORREL(B3:B20,A3:A20)</f>
        <v>0.9787682914033696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6" ht="15.75">
      <c r="A14" s="3"/>
      <c r="B14" s="3"/>
      <c r="C14" s="1"/>
      <c r="E14" s="6"/>
      <c r="F14" s="8"/>
    </row>
    <row r="15" spans="1:6" ht="15.75">
      <c r="A15" s="3"/>
      <c r="B15" s="3"/>
      <c r="C15" s="1"/>
      <c r="E15" s="6"/>
      <c r="F15" s="8"/>
    </row>
    <row r="16" spans="1:6" ht="15.75">
      <c r="A16" s="3"/>
      <c r="B16" s="3"/>
      <c r="C16" s="1"/>
      <c r="E16" s="6"/>
      <c r="F16" s="8"/>
    </row>
    <row r="17" spans="1:6" ht="15.75">
      <c r="A17" s="3"/>
      <c r="B17" s="3"/>
      <c r="C17" s="1"/>
      <c r="E17" s="6"/>
      <c r="F17" s="8"/>
    </row>
    <row r="18" spans="1:6" ht="15.75">
      <c r="A18" s="3"/>
      <c r="B18" s="3"/>
      <c r="C18" s="1"/>
      <c r="E18" s="6"/>
      <c r="F18" s="8"/>
    </row>
    <row r="19" spans="1:6" ht="15.75">
      <c r="A19" s="3"/>
      <c r="B19" s="3"/>
      <c r="C19" s="1"/>
      <c r="E19" s="6"/>
      <c r="F19" s="8"/>
    </row>
    <row r="20" spans="1:6" ht="15.75">
      <c r="A20" s="3"/>
      <c r="B20" s="3"/>
      <c r="C20" s="1"/>
      <c r="E20" s="6"/>
      <c r="F20" s="8"/>
    </row>
    <row r="21" spans="1:6" ht="15.75">
      <c r="A21" s="3"/>
      <c r="B21" s="3"/>
      <c r="C21" s="1"/>
      <c r="E21" s="6"/>
      <c r="F21" s="8"/>
    </row>
    <row r="22" spans="1:6" ht="15.75">
      <c r="A22" s="3"/>
      <c r="B22" s="3"/>
      <c r="C22" s="1"/>
      <c r="E22" s="6"/>
      <c r="F22" s="8"/>
    </row>
    <row r="23" spans="1:9" ht="15.75">
      <c r="A23" s="10"/>
      <c r="B23" s="11"/>
      <c r="C23" s="11"/>
      <c r="D23" s="11"/>
      <c r="E23" s="10"/>
      <c r="F23" s="12"/>
      <c r="G23" s="12"/>
      <c r="H23" s="12"/>
      <c r="I23" s="12"/>
    </row>
    <row r="24" spans="1:7" ht="15.75">
      <c r="A24" s="13"/>
      <c r="C24" s="14" t="s">
        <v>10</v>
      </c>
      <c r="D24" s="14" t="s">
        <v>11</v>
      </c>
      <c r="E24" s="1" t="s">
        <v>12</v>
      </c>
      <c r="G24" s="3" t="s">
        <v>13</v>
      </c>
    </row>
    <row r="25" spans="1:5" ht="15.75">
      <c r="A25" s="15">
        <v>0</v>
      </c>
      <c r="B25" s="1"/>
      <c r="C25" s="1"/>
      <c r="D25" s="2">
        <f>$G$27</f>
        <v>1.07809646656816</v>
      </c>
      <c r="E25" s="1">
        <v>0</v>
      </c>
    </row>
    <row r="26" spans="1:7" ht="15.75">
      <c r="A26" s="1">
        <v>0.35</v>
      </c>
      <c r="B26" s="1">
        <v>0.98</v>
      </c>
      <c r="C26" s="1">
        <f>B26*(1+($I$37+$I$38*A26)/(1282900)+($I$39+A26*$I$40-$I$41)/400)</f>
        <v>0.9869705133909146</v>
      </c>
      <c r="D26" s="2">
        <f>$G$27</f>
        <v>1.07809646656816</v>
      </c>
      <c r="E26" s="1">
        <f>E25+(A26-A25)/D26</f>
        <v>0.32464627318011163</v>
      </c>
      <c r="G26" s="3" t="s">
        <v>14</v>
      </c>
    </row>
    <row r="27" spans="1:7" ht="15.75">
      <c r="A27" s="1">
        <v>1.85</v>
      </c>
      <c r="B27" s="1">
        <v>0.99</v>
      </c>
      <c r="C27" s="1">
        <f aca="true" t="shared" si="2" ref="C27:C79">B27*(1+($I$37+$I$38*A27)/(1282900)+($I$39+A27*$I$40-$I$41)/400)</f>
        <v>0.9971645207729143</v>
      </c>
      <c r="D27" s="2">
        <f aca="true" t="shared" si="3" ref="D27:D79">$G$27</f>
        <v>1.07809646656816</v>
      </c>
      <c r="E27" s="1">
        <f aca="true" t="shared" si="4" ref="E27:E79">E26+(A27-A26)/D27</f>
        <v>1.7159874439520186</v>
      </c>
      <c r="G27" s="1">
        <f>AVERAGE(C25:C999)</f>
        <v>1.07809646656816</v>
      </c>
    </row>
    <row r="28" spans="1:5" ht="15.75">
      <c r="A28" s="1">
        <v>4.35</v>
      </c>
      <c r="B28" s="1">
        <v>1.05</v>
      </c>
      <c r="C28" s="1">
        <f t="shared" si="2"/>
        <v>1.0578159457339904</v>
      </c>
      <c r="D28" s="2">
        <f t="shared" si="3"/>
        <v>1.07809646656816</v>
      </c>
      <c r="E28" s="1">
        <f t="shared" si="4"/>
        <v>4.03488939523853</v>
      </c>
    </row>
    <row r="29" spans="1:7" ht="15.75">
      <c r="A29" s="1">
        <v>5.85</v>
      </c>
      <c r="B29" s="1">
        <v>1.1</v>
      </c>
      <c r="C29" s="1">
        <f t="shared" si="2"/>
        <v>1.1083246666197932</v>
      </c>
      <c r="D29" s="2">
        <f t="shared" si="3"/>
        <v>1.07809646656816</v>
      </c>
      <c r="E29" s="1">
        <f t="shared" si="4"/>
        <v>5.426230566010437</v>
      </c>
      <c r="G29" s="16"/>
    </row>
    <row r="30" spans="1:5" ht="15.75">
      <c r="A30" s="1">
        <v>7.35</v>
      </c>
      <c r="B30" s="1">
        <v>1</v>
      </c>
      <c r="C30" s="1">
        <f t="shared" si="2"/>
        <v>1.0076919996486378</v>
      </c>
      <c r="D30" s="2">
        <f t="shared" si="3"/>
        <v>1.07809646656816</v>
      </c>
      <c r="E30" s="1">
        <f t="shared" si="4"/>
        <v>6.8175717367823445</v>
      </c>
    </row>
    <row r="31" spans="1:5" ht="15.75">
      <c r="A31" s="1">
        <v>10.35</v>
      </c>
      <c r="B31" s="1">
        <v>1</v>
      </c>
      <c r="C31" s="1">
        <f t="shared" si="2"/>
        <v>1.0079402414553797</v>
      </c>
      <c r="D31" s="2">
        <f t="shared" si="3"/>
        <v>1.07809646656816</v>
      </c>
      <c r="E31" s="1">
        <f t="shared" si="4"/>
        <v>9.60025407832616</v>
      </c>
    </row>
    <row r="32" spans="1:5" ht="15.75">
      <c r="A32" s="1">
        <v>11.78</v>
      </c>
      <c r="B32" s="1">
        <v>1.04</v>
      </c>
      <c r="C32" s="1">
        <f t="shared" si="2"/>
        <v>1.0483809128519241</v>
      </c>
      <c r="D32" s="2">
        <f t="shared" si="3"/>
        <v>1.07809646656816</v>
      </c>
      <c r="E32" s="1">
        <f t="shared" si="4"/>
        <v>10.926665994462043</v>
      </c>
    </row>
    <row r="33" spans="1:5" ht="15.75">
      <c r="A33" s="1">
        <v>12.35</v>
      </c>
      <c r="B33" s="1">
        <v>1.02</v>
      </c>
      <c r="C33" s="1">
        <f t="shared" si="2"/>
        <v>1.0282678507130723</v>
      </c>
      <c r="D33" s="2">
        <f t="shared" si="3"/>
        <v>1.07809646656816</v>
      </c>
      <c r="E33" s="1">
        <f t="shared" si="4"/>
        <v>11.455375639355369</v>
      </c>
    </row>
    <row r="34" spans="1:5" ht="15.75">
      <c r="A34" s="1">
        <v>13.85</v>
      </c>
      <c r="B34" s="1">
        <v>0.98</v>
      </c>
      <c r="C34" s="1">
        <f t="shared" si="2"/>
        <v>0.9880652597586472</v>
      </c>
      <c r="D34" s="2">
        <f t="shared" si="3"/>
        <v>1.07809646656816</v>
      </c>
      <c r="E34" s="1">
        <f t="shared" si="4"/>
        <v>12.846716810127276</v>
      </c>
    </row>
    <row r="35" spans="1:7" ht="15.75">
      <c r="A35" s="1">
        <v>15.18</v>
      </c>
      <c r="B35" s="1">
        <v>0.96</v>
      </c>
      <c r="C35" s="1">
        <f t="shared" si="2"/>
        <v>0.9680063143336651</v>
      </c>
      <c r="D35" s="2">
        <f t="shared" si="3"/>
        <v>1.07809646656816</v>
      </c>
      <c r="E35" s="1">
        <f t="shared" si="4"/>
        <v>14.0803726482117</v>
      </c>
      <c r="G35" s="17" t="s">
        <v>15</v>
      </c>
    </row>
    <row r="36" spans="1:5" ht="15.75">
      <c r="A36" s="1">
        <v>17.85</v>
      </c>
      <c r="B36" s="1">
        <v>1.19</v>
      </c>
      <c r="C36" s="1">
        <f t="shared" si="2"/>
        <v>1.2001874067069596</v>
      </c>
      <c r="D36" s="2">
        <f t="shared" si="3"/>
        <v>1.07809646656816</v>
      </c>
      <c r="E36" s="1">
        <f t="shared" si="4"/>
        <v>16.556959932185695</v>
      </c>
    </row>
    <row r="37" spans="1:9" ht="15.75">
      <c r="A37" s="1">
        <v>19.35</v>
      </c>
      <c r="B37" s="1">
        <v>1.09</v>
      </c>
      <c r="C37" s="1">
        <f t="shared" si="2"/>
        <v>1.0994666138944105</v>
      </c>
      <c r="D37" s="2">
        <f t="shared" si="3"/>
        <v>1.07809646656816</v>
      </c>
      <c r="E37" s="1">
        <f t="shared" si="4"/>
        <v>17.9483011029576</v>
      </c>
      <c r="G37" s="3" t="s">
        <v>16</v>
      </c>
      <c r="I37" s="1">
        <v>351</v>
      </c>
    </row>
    <row r="38" spans="1:9" ht="15.75">
      <c r="A38" s="1">
        <v>20.85</v>
      </c>
      <c r="B38" s="1">
        <v>1.1</v>
      </c>
      <c r="C38" s="1">
        <f t="shared" si="2"/>
        <v>1.1096899965568752</v>
      </c>
      <c r="D38" s="2">
        <f t="shared" si="3"/>
        <v>1.07809646656816</v>
      </c>
      <c r="E38" s="1">
        <f t="shared" si="4"/>
        <v>19.339642273729506</v>
      </c>
      <c r="G38" s="3" t="s">
        <v>17</v>
      </c>
      <c r="I38" s="1">
        <v>1.8</v>
      </c>
    </row>
    <row r="39" spans="1:9" ht="15.75">
      <c r="A39" s="1">
        <v>22.35</v>
      </c>
      <c r="B39" s="1">
        <v>1.07</v>
      </c>
      <c r="C39" s="1">
        <f t="shared" si="2"/>
        <v>1.0795585332901128</v>
      </c>
      <c r="D39" s="2">
        <f t="shared" si="3"/>
        <v>1.07809646656816</v>
      </c>
      <c r="E39" s="1">
        <f t="shared" si="4"/>
        <v>20.730983444501412</v>
      </c>
      <c r="G39" s="3" t="s">
        <v>18</v>
      </c>
      <c r="I39" s="1">
        <f>G3</f>
        <v>17.724083337830564</v>
      </c>
    </row>
    <row r="40" spans="1:9" ht="15.75">
      <c r="A40" s="1">
        <v>23.85</v>
      </c>
      <c r="B40" s="1">
        <v>1.09</v>
      </c>
      <c r="C40" s="1">
        <f t="shared" si="2"/>
        <v>1.0998724892484342</v>
      </c>
      <c r="D40" s="2">
        <f t="shared" si="3"/>
        <v>1.07809646656816</v>
      </c>
      <c r="E40" s="1">
        <f t="shared" si="4"/>
        <v>22.122324615273318</v>
      </c>
      <c r="G40" s="3" t="s">
        <v>19</v>
      </c>
      <c r="I40" s="1">
        <f>F9/1000</f>
        <v>0.032537679098860926</v>
      </c>
    </row>
    <row r="41" spans="1:9" ht="15.75">
      <c r="A41" s="1">
        <v>25.85</v>
      </c>
      <c r="B41" s="1">
        <v>1.02</v>
      </c>
      <c r="C41" s="1">
        <f t="shared" si="2"/>
        <v>1.0294072806060184</v>
      </c>
      <c r="D41" s="2">
        <f t="shared" si="3"/>
        <v>1.07809646656816</v>
      </c>
      <c r="E41" s="1">
        <f t="shared" si="4"/>
        <v>23.97744617630253</v>
      </c>
      <c r="G41" s="3" t="s">
        <v>20</v>
      </c>
      <c r="I41" s="1">
        <v>15</v>
      </c>
    </row>
    <row r="42" spans="1:5" ht="15.75">
      <c r="A42" s="1">
        <v>27.35</v>
      </c>
      <c r="B42" s="1">
        <v>1.07</v>
      </c>
      <c r="C42" s="1">
        <f t="shared" si="2"/>
        <v>1.0800012311788028</v>
      </c>
      <c r="D42" s="2">
        <f t="shared" si="3"/>
        <v>1.07809646656816</v>
      </c>
      <c r="E42" s="1">
        <f t="shared" si="4"/>
        <v>25.368787347074434</v>
      </c>
    </row>
    <row r="43" spans="1:5" ht="15.75">
      <c r="A43" s="1">
        <v>28.85</v>
      </c>
      <c r="B43" s="1">
        <v>1.07</v>
      </c>
      <c r="C43" s="1">
        <f t="shared" si="2"/>
        <v>1.0801340405454098</v>
      </c>
      <c r="D43" s="2">
        <f t="shared" si="3"/>
        <v>1.07809646656816</v>
      </c>
      <c r="E43" s="1">
        <f t="shared" si="4"/>
        <v>26.76012851784634</v>
      </c>
    </row>
    <row r="44" spans="1:5" ht="15.75">
      <c r="A44" s="1">
        <v>30.35</v>
      </c>
      <c r="B44" s="1">
        <v>1</v>
      </c>
      <c r="C44" s="1">
        <f t="shared" si="2"/>
        <v>1.0095951868336608</v>
      </c>
      <c r="D44" s="2">
        <f t="shared" si="3"/>
        <v>1.07809646656816</v>
      </c>
      <c r="E44" s="1">
        <f t="shared" si="4"/>
        <v>28.151469688618246</v>
      </c>
    </row>
    <row r="45" spans="1:5" ht="15.75">
      <c r="A45" s="1">
        <v>31.85</v>
      </c>
      <c r="B45" s="1">
        <v>0.95</v>
      </c>
      <c r="C45" s="1">
        <f t="shared" si="2"/>
        <v>0.95923334235018</v>
      </c>
      <c r="D45" s="2">
        <f t="shared" si="3"/>
        <v>1.07809646656816</v>
      </c>
      <c r="E45" s="1">
        <f t="shared" si="4"/>
        <v>29.54281085939015</v>
      </c>
    </row>
    <row r="46" spans="1:5" ht="15.75">
      <c r="A46" s="1">
        <v>33.35</v>
      </c>
      <c r="B46" s="1">
        <v>0.97</v>
      </c>
      <c r="C46" s="1">
        <f t="shared" si="2"/>
        <v>0.9795481257811907</v>
      </c>
      <c r="D46" s="2">
        <f t="shared" si="3"/>
        <v>1.07809646656816</v>
      </c>
      <c r="E46" s="1">
        <f t="shared" si="4"/>
        <v>30.934152030162057</v>
      </c>
    </row>
    <row r="47" spans="1:5" ht="15.75">
      <c r="A47" s="1">
        <v>34.85</v>
      </c>
      <c r="B47" s="1">
        <v>1.01</v>
      </c>
      <c r="C47" s="1">
        <f t="shared" si="2"/>
        <v>1.0200672250392113</v>
      </c>
      <c r="D47" s="2">
        <f t="shared" si="3"/>
        <v>1.07809646656816</v>
      </c>
      <c r="E47" s="1">
        <f t="shared" si="4"/>
        <v>32.32549320093396</v>
      </c>
    </row>
    <row r="48" spans="1:5" ht="15.75">
      <c r="A48" s="1">
        <v>35.35</v>
      </c>
      <c r="B48" s="1">
        <v>1.06</v>
      </c>
      <c r="C48" s="1">
        <f t="shared" si="2"/>
        <v>1.0706094585689248</v>
      </c>
      <c r="D48" s="2">
        <f t="shared" si="3"/>
        <v>1.07809646656816</v>
      </c>
      <c r="E48" s="1">
        <f t="shared" si="4"/>
        <v>32.78927359119127</v>
      </c>
    </row>
    <row r="49" spans="1:5" ht="15.75">
      <c r="A49" s="1">
        <v>36.85</v>
      </c>
      <c r="B49" s="1">
        <v>1.03</v>
      </c>
      <c r="C49" s="1">
        <f t="shared" si="2"/>
        <v>1.04043703540405</v>
      </c>
      <c r="D49" s="2">
        <f t="shared" si="3"/>
        <v>1.07809646656816</v>
      </c>
      <c r="E49" s="1">
        <f t="shared" si="4"/>
        <v>34.18061476196318</v>
      </c>
    </row>
    <row r="50" spans="1:5" ht="15.75">
      <c r="A50" s="1">
        <v>38.35</v>
      </c>
      <c r="B50" s="1">
        <v>1.04</v>
      </c>
      <c r="C50" s="1">
        <f t="shared" si="2"/>
        <v>1.0506674515843717</v>
      </c>
      <c r="D50" s="2">
        <f t="shared" si="3"/>
        <v>1.07809646656816</v>
      </c>
      <c r="E50" s="1">
        <f t="shared" si="4"/>
        <v>35.57195593273509</v>
      </c>
    </row>
    <row r="51" spans="1:5" ht="15.75">
      <c r="A51" s="1">
        <v>39.85</v>
      </c>
      <c r="B51" s="1">
        <v>1.03</v>
      </c>
      <c r="C51" s="1">
        <f t="shared" si="2"/>
        <v>1.0406927244649942</v>
      </c>
      <c r="D51" s="2">
        <f t="shared" si="3"/>
        <v>1.07809646656816</v>
      </c>
      <c r="E51" s="1">
        <f t="shared" si="4"/>
        <v>36.963297103506996</v>
      </c>
    </row>
    <row r="52" spans="1:5" ht="15.75">
      <c r="A52" s="1">
        <v>41.35</v>
      </c>
      <c r="B52" s="1">
        <v>1.09</v>
      </c>
      <c r="C52" s="1">
        <f t="shared" si="2"/>
        <v>1.1014508934029696</v>
      </c>
      <c r="D52" s="2">
        <f t="shared" si="3"/>
        <v>1.07809646656816</v>
      </c>
      <c r="E52" s="1">
        <f t="shared" si="4"/>
        <v>38.354638274278905</v>
      </c>
    </row>
    <row r="53" spans="1:5" ht="15.75">
      <c r="A53" s="1">
        <v>42.85</v>
      </c>
      <c r="B53" s="1">
        <v>1.05</v>
      </c>
      <c r="C53" s="1">
        <f t="shared" si="2"/>
        <v>1.0611610040798405</v>
      </c>
      <c r="D53" s="2">
        <f t="shared" si="3"/>
        <v>1.07809646656816</v>
      </c>
      <c r="E53" s="1">
        <f t="shared" si="4"/>
        <v>39.745979445050814</v>
      </c>
    </row>
    <row r="54" spans="1:5" ht="15.75">
      <c r="A54" s="1">
        <v>44.35</v>
      </c>
      <c r="B54" s="1">
        <v>1.15</v>
      </c>
      <c r="C54" s="1">
        <f t="shared" si="2"/>
        <v>1.1623666958882257</v>
      </c>
      <c r="D54" s="2">
        <f t="shared" si="3"/>
        <v>1.07809646656816</v>
      </c>
      <c r="E54" s="1">
        <f t="shared" si="4"/>
        <v>41.13732061582272</v>
      </c>
    </row>
    <row r="55" spans="1:5" ht="15.75">
      <c r="A55" s="1">
        <v>44.85</v>
      </c>
      <c r="B55" s="1">
        <v>1.03</v>
      </c>
      <c r="C55" s="1">
        <f t="shared" si="2"/>
        <v>1.0411188728999017</v>
      </c>
      <c r="D55" s="2">
        <f t="shared" si="3"/>
        <v>1.07809646656816</v>
      </c>
      <c r="E55" s="1">
        <f t="shared" si="4"/>
        <v>41.60110100608003</v>
      </c>
    </row>
    <row r="56" spans="1:5" ht="15.75">
      <c r="A56" s="1">
        <v>46.35</v>
      </c>
      <c r="B56" s="1">
        <v>1.13</v>
      </c>
      <c r="C56" s="1">
        <f t="shared" si="2"/>
        <v>1.142338631744002</v>
      </c>
      <c r="D56" s="2">
        <f t="shared" si="3"/>
        <v>1.07809646656816</v>
      </c>
      <c r="E56" s="1">
        <f t="shared" si="4"/>
        <v>42.99244217685194</v>
      </c>
    </row>
    <row r="57" spans="1:5" ht="15.75">
      <c r="A57" s="1">
        <v>47.85</v>
      </c>
      <c r="B57" s="1">
        <v>1.07</v>
      </c>
      <c r="C57" s="1">
        <f t="shared" si="2"/>
        <v>1.0818162925224324</v>
      </c>
      <c r="D57" s="2">
        <f t="shared" si="3"/>
        <v>1.07809646656816</v>
      </c>
      <c r="E57" s="1">
        <f t="shared" si="4"/>
        <v>44.38378334762385</v>
      </c>
    </row>
    <row r="58" spans="1:5" ht="15.75">
      <c r="A58" s="1">
        <v>49.35</v>
      </c>
      <c r="B58" s="1">
        <v>1.15</v>
      </c>
      <c r="C58" s="1">
        <f t="shared" si="2"/>
        <v>1.1628424926844814</v>
      </c>
      <c r="D58" s="2">
        <f t="shared" si="3"/>
        <v>1.07809646656816</v>
      </c>
      <c r="E58" s="1">
        <f t="shared" si="4"/>
        <v>45.77512451839576</v>
      </c>
    </row>
    <row r="59" spans="1:5" ht="15.75">
      <c r="A59" s="1">
        <v>50.85</v>
      </c>
      <c r="B59" s="1">
        <v>1.13</v>
      </c>
      <c r="C59" s="1">
        <f t="shared" si="2"/>
        <v>1.1427594016064302</v>
      </c>
      <c r="D59" s="2">
        <f t="shared" si="3"/>
        <v>1.07809646656816</v>
      </c>
      <c r="E59" s="1">
        <f t="shared" si="4"/>
        <v>47.166465689167666</v>
      </c>
    </row>
    <row r="60" spans="1:5" ht="15.75">
      <c r="A60" s="1">
        <v>52.35</v>
      </c>
      <c r="B60" s="1">
        <v>1.19</v>
      </c>
      <c r="C60" s="1">
        <f t="shared" si="2"/>
        <v>1.2035845958322258</v>
      </c>
      <c r="D60" s="2">
        <f t="shared" si="3"/>
        <v>1.07809646656816</v>
      </c>
      <c r="E60" s="1">
        <f t="shared" si="4"/>
        <v>48.557806859939575</v>
      </c>
    </row>
    <row r="61" spans="1:5" ht="15.75">
      <c r="A61" s="1">
        <v>67.85</v>
      </c>
      <c r="B61" s="1">
        <v>1.06</v>
      </c>
      <c r="C61" s="1">
        <f t="shared" si="2"/>
        <v>1.0734601019830134</v>
      </c>
      <c r="D61" s="2">
        <f t="shared" si="3"/>
        <v>1.07809646656816</v>
      </c>
      <c r="E61" s="1">
        <f t="shared" si="4"/>
        <v>62.934998957915944</v>
      </c>
    </row>
    <row r="62" spans="1:5" ht="15.75">
      <c r="A62" s="1">
        <v>69.35</v>
      </c>
      <c r="B62" s="1">
        <v>1.12</v>
      </c>
      <c r="C62" s="1">
        <f t="shared" si="2"/>
        <v>1.1343610099598653</v>
      </c>
      <c r="D62" s="2">
        <f t="shared" si="3"/>
        <v>1.07809646656816</v>
      </c>
      <c r="E62" s="1">
        <f t="shared" si="4"/>
        <v>64.32634012868785</v>
      </c>
    </row>
    <row r="63" spans="1:5" ht="15.75">
      <c r="A63" s="1">
        <v>70.75</v>
      </c>
      <c r="B63" s="1">
        <v>1.07</v>
      </c>
      <c r="C63" s="1">
        <f t="shared" si="2"/>
        <v>1.083843848852633</v>
      </c>
      <c r="D63" s="2">
        <f t="shared" si="3"/>
        <v>1.07809646656816</v>
      </c>
      <c r="E63" s="1">
        <f t="shared" si="4"/>
        <v>65.6249252214083</v>
      </c>
    </row>
    <row r="64" spans="1:5" ht="15.75">
      <c r="A64" s="1">
        <v>72.35</v>
      </c>
      <c r="B64" s="1">
        <v>1.12</v>
      </c>
      <c r="C64" s="1">
        <f t="shared" si="2"/>
        <v>1.1346390407834164</v>
      </c>
      <c r="D64" s="2">
        <f t="shared" si="3"/>
        <v>1.07809646656816</v>
      </c>
      <c r="E64" s="1">
        <f t="shared" si="4"/>
        <v>67.10902247023166</v>
      </c>
    </row>
    <row r="65" spans="1:5" ht="15.75">
      <c r="A65" s="1">
        <v>73.85</v>
      </c>
      <c r="B65" s="1">
        <v>1.03</v>
      </c>
      <c r="C65" s="1">
        <f t="shared" si="2"/>
        <v>1.043590533822364</v>
      </c>
      <c r="D65" s="2">
        <f t="shared" si="3"/>
        <v>1.07809646656816</v>
      </c>
      <c r="E65" s="1">
        <f t="shared" si="4"/>
        <v>68.50036364100357</v>
      </c>
    </row>
    <row r="66" spans="1:5" ht="15.75">
      <c r="A66" s="1">
        <v>75.25</v>
      </c>
      <c r="B66" s="1">
        <v>1.28</v>
      </c>
      <c r="C66" s="1">
        <f t="shared" si="2"/>
        <v>1.2970374901861135</v>
      </c>
      <c r="D66" s="2">
        <f t="shared" si="3"/>
        <v>1.07809646656816</v>
      </c>
      <c r="E66" s="1">
        <f t="shared" si="4"/>
        <v>69.79894873372403</v>
      </c>
    </row>
    <row r="67" spans="1:5" ht="15.75">
      <c r="A67" s="1">
        <v>81.95</v>
      </c>
      <c r="B67" s="1">
        <v>1.18</v>
      </c>
      <c r="C67" s="1">
        <f t="shared" si="2"/>
        <v>1.1963606361733574</v>
      </c>
      <c r="D67" s="2">
        <f t="shared" si="3"/>
        <v>1.07809646656816</v>
      </c>
      <c r="E67" s="1">
        <f t="shared" si="4"/>
        <v>76.01360596317188</v>
      </c>
    </row>
    <row r="68" spans="1:5" ht="15.75">
      <c r="A68" s="1">
        <v>83.45</v>
      </c>
      <c r="B68" s="1">
        <v>1.16</v>
      </c>
      <c r="C68" s="1">
        <f t="shared" si="2"/>
        <v>1.1762273175030755</v>
      </c>
      <c r="D68" s="2">
        <f t="shared" si="3"/>
        <v>1.07809646656816</v>
      </c>
      <c r="E68" s="1">
        <f t="shared" si="4"/>
        <v>77.40494713394379</v>
      </c>
    </row>
    <row r="69" spans="1:5" ht="15.75">
      <c r="A69" s="1">
        <v>84.95</v>
      </c>
      <c r="B69" s="1">
        <v>1.08</v>
      </c>
      <c r="C69" s="1">
        <f t="shared" si="2"/>
        <v>1.0952422427336765</v>
      </c>
      <c r="D69" s="2">
        <f t="shared" si="3"/>
        <v>1.07809646656816</v>
      </c>
      <c r="E69" s="1">
        <f t="shared" si="4"/>
        <v>78.7962883047157</v>
      </c>
    </row>
    <row r="70" spans="1:5" ht="15.75">
      <c r="A70" s="1">
        <v>86.45</v>
      </c>
      <c r="B70" s="1">
        <v>1.15</v>
      </c>
      <c r="C70" s="1">
        <f t="shared" si="2"/>
        <v>1.166372904912699</v>
      </c>
      <c r="D70" s="2">
        <f t="shared" si="3"/>
        <v>1.07809646656816</v>
      </c>
      <c r="E70" s="1">
        <f t="shared" si="4"/>
        <v>80.18762947548761</v>
      </c>
    </row>
    <row r="71" spans="1:5" ht="15.75">
      <c r="A71" s="1">
        <v>87.95</v>
      </c>
      <c r="B71" s="1">
        <v>1.05</v>
      </c>
      <c r="C71" s="1">
        <f t="shared" si="2"/>
        <v>1.0650795009992646</v>
      </c>
      <c r="D71" s="2">
        <f t="shared" si="3"/>
        <v>1.07809646656816</v>
      </c>
      <c r="E71" s="1">
        <f t="shared" si="4"/>
        <v>81.57897064625952</v>
      </c>
    </row>
    <row r="72" spans="1:5" ht="15.75">
      <c r="A72" s="1">
        <v>93.05</v>
      </c>
      <c r="B72" s="1">
        <v>1.1</v>
      </c>
      <c r="C72" s="1">
        <f t="shared" si="2"/>
        <v>1.116261784654028</v>
      </c>
      <c r="D72" s="2">
        <f t="shared" si="3"/>
        <v>1.07809646656816</v>
      </c>
      <c r="E72" s="1">
        <f t="shared" si="4"/>
        <v>86.309530626884</v>
      </c>
    </row>
    <row r="73" spans="1:5" ht="15.75">
      <c r="A73" s="1">
        <v>94.55</v>
      </c>
      <c r="B73" s="1">
        <v>1.11</v>
      </c>
      <c r="C73" s="1">
        <f t="shared" si="2"/>
        <v>1.1265473932627157</v>
      </c>
      <c r="D73" s="2">
        <f t="shared" si="3"/>
        <v>1.07809646656816</v>
      </c>
      <c r="E73" s="1">
        <f t="shared" si="4"/>
        <v>87.7008717976559</v>
      </c>
    </row>
    <row r="74" spans="1:5" ht="15.75">
      <c r="A74" s="1">
        <v>121.79</v>
      </c>
      <c r="B74" s="1">
        <v>1.01</v>
      </c>
      <c r="C74" s="1">
        <f t="shared" si="2"/>
        <v>1.027333213074192</v>
      </c>
      <c r="D74" s="2">
        <f t="shared" si="3"/>
        <v>1.07809646656816</v>
      </c>
      <c r="E74" s="1">
        <f t="shared" si="4"/>
        <v>112.96762745887375</v>
      </c>
    </row>
    <row r="75" spans="1:5" ht="15.75">
      <c r="A75" s="1">
        <v>123.28</v>
      </c>
      <c r="B75" s="1">
        <v>1.17</v>
      </c>
      <c r="C75" s="1">
        <f t="shared" si="2"/>
        <v>1.1902233219245955</v>
      </c>
      <c r="D75" s="2">
        <f t="shared" si="3"/>
        <v>1.07809646656816</v>
      </c>
      <c r="E75" s="1">
        <f t="shared" si="4"/>
        <v>114.34969302184051</v>
      </c>
    </row>
    <row r="76" spans="1:5" ht="15.75">
      <c r="A76" s="1">
        <v>160.42</v>
      </c>
      <c r="B76" s="1">
        <v>1.01</v>
      </c>
      <c r="C76" s="1">
        <f t="shared" si="2"/>
        <v>1.0305617053423226</v>
      </c>
      <c r="D76" s="2">
        <f t="shared" si="3"/>
        <v>1.07809646656816</v>
      </c>
      <c r="E76" s="1">
        <f t="shared" si="4"/>
        <v>148.7993004101529</v>
      </c>
    </row>
    <row r="77" spans="1:5" ht="15.75">
      <c r="A77" s="1">
        <v>161.45</v>
      </c>
      <c r="B77" s="1">
        <v>0.94</v>
      </c>
      <c r="C77" s="1">
        <f t="shared" si="2"/>
        <v>0.9592167525609936</v>
      </c>
      <c r="D77" s="2">
        <f t="shared" si="3"/>
        <v>1.07809646656816</v>
      </c>
      <c r="E77" s="1">
        <f t="shared" si="4"/>
        <v>149.75468801408294</v>
      </c>
    </row>
    <row r="78" spans="1:5" ht="15.75">
      <c r="A78" s="1">
        <v>175.81</v>
      </c>
      <c r="B78" s="1">
        <v>0.91</v>
      </c>
      <c r="C78" s="1">
        <f t="shared" si="2"/>
        <v>0.9296847601586061</v>
      </c>
      <c r="D78" s="2">
        <f t="shared" si="3"/>
        <v>1.07809646656816</v>
      </c>
      <c r="E78" s="1">
        <f t="shared" si="4"/>
        <v>163.07446082227267</v>
      </c>
    </row>
    <row r="79" spans="1:5" ht="15.75">
      <c r="A79" s="1">
        <v>177.3</v>
      </c>
      <c r="B79" s="1">
        <v>1.1</v>
      </c>
      <c r="C79" s="1">
        <f t="shared" si="2"/>
        <v>1.1239303878006368</v>
      </c>
      <c r="D79" s="2">
        <f t="shared" si="3"/>
        <v>1.07809646656816</v>
      </c>
      <c r="E79" s="1">
        <f t="shared" si="4"/>
        <v>164.45652638523944</v>
      </c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  <row r="277" ht="15.75">
      <c r="E277" s="1"/>
    </row>
    <row r="278" ht="15.75">
      <c r="E278" s="1"/>
    </row>
    <row r="279" ht="15.75">
      <c r="E279" s="1"/>
    </row>
    <row r="280" ht="15.75">
      <c r="E280" s="1"/>
    </row>
    <row r="281" ht="15.75">
      <c r="E281" s="1"/>
    </row>
    <row r="282" ht="15.75">
      <c r="E282" s="1"/>
    </row>
    <row r="283" ht="15.75">
      <c r="E283" s="1"/>
    </row>
    <row r="284" ht="15.75">
      <c r="E284" s="1"/>
    </row>
    <row r="285" ht="15.75">
      <c r="E28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10.1</v>
      </c>
      <c r="C3" s="1">
        <v>0</v>
      </c>
      <c r="F3" s="5">
        <f>1000*1/SLOPE(C3:C20,B3:B20)</f>
        <v>44.457206098452446</v>
      </c>
      <c r="G3" s="1">
        <f>INTERCEPT(B4:B20,A4:A20)</f>
        <v>8.435647743047799</v>
      </c>
    </row>
    <row r="4" spans="1:9" ht="15.75">
      <c r="A4" s="3">
        <v>35.6</v>
      </c>
      <c r="B4" s="3">
        <v>10.16</v>
      </c>
      <c r="C4" s="1">
        <f aca="true" t="shared" si="0" ref="C4:C20">LN($G$27+$G$29*A4)/$G$29-LN($G$27)/$G$29</f>
        <v>32.42148631022984</v>
      </c>
      <c r="E4" s="6">
        <f aca="true" t="shared" si="1" ref="E4:E11">1000*1/SLOPE(C3:C4,B3:B4)</f>
        <v>1.8506245958612986</v>
      </c>
      <c r="F4" s="6" t="s">
        <v>7</v>
      </c>
      <c r="I4" s="7">
        <f>SLOPE(E4:E20,A4:A20)*1000</f>
        <v>79.10142109613774</v>
      </c>
    </row>
    <row r="5" spans="1:9" ht="15.75">
      <c r="A5" s="3">
        <v>45.1</v>
      </c>
      <c r="B5" s="3">
        <v>9.58</v>
      </c>
      <c r="C5" s="1">
        <f t="shared" si="0"/>
        <v>40.92113757000247</v>
      </c>
      <c r="E5" s="6">
        <f t="shared" si="1"/>
        <v>-68.23809380802453</v>
      </c>
      <c r="F5" s="8">
        <f>CORREL(C3:C11,B3:B11)</f>
        <v>0.8152472053044699</v>
      </c>
      <c r="I5" s="7"/>
    </row>
    <row r="6" spans="1:5" ht="15.75">
      <c r="A6" s="3">
        <v>54.6</v>
      </c>
      <c r="B6" s="3">
        <v>9.82</v>
      </c>
      <c r="C6" s="1">
        <f t="shared" si="0"/>
        <v>49.358493359490566</v>
      </c>
      <c r="E6" s="6">
        <f t="shared" si="1"/>
        <v>28.444930614300954</v>
      </c>
    </row>
    <row r="7" spans="1:6" ht="15.75">
      <c r="A7" s="3">
        <v>64.1</v>
      </c>
      <c r="B7" s="3">
        <v>10.68</v>
      </c>
      <c r="C7" s="1">
        <f t="shared" si="0"/>
        <v>57.734460188127045</v>
      </c>
      <c r="E7" s="6">
        <f t="shared" si="1"/>
        <v>102.67471416669306</v>
      </c>
      <c r="F7" s="9"/>
    </row>
    <row r="8" spans="1:6" ht="15.75">
      <c r="A8" s="3">
        <v>73.6</v>
      </c>
      <c r="B8" s="3">
        <v>11.1</v>
      </c>
      <c r="C8" s="1">
        <f t="shared" si="0"/>
        <v>66.04992492121049</v>
      </c>
      <c r="E8" s="6">
        <f t="shared" si="1"/>
        <v>50.50830151788325</v>
      </c>
      <c r="F8" s="5" t="s">
        <v>8</v>
      </c>
    </row>
    <row r="9" spans="1:6" ht="15.75">
      <c r="A9" s="3">
        <v>83.1</v>
      </c>
      <c r="B9" s="3">
        <v>11.55</v>
      </c>
      <c r="C9" s="1">
        <f t="shared" si="0"/>
        <v>74.30575534342363</v>
      </c>
      <c r="E9" s="6">
        <f t="shared" si="1"/>
        <v>54.506933522939335</v>
      </c>
      <c r="F9" s="5">
        <f>1000*SLOPE(B3:B20,A3:A20)</f>
        <v>35.5819764706391</v>
      </c>
    </row>
    <row r="10" spans="1:6" ht="15.75">
      <c r="A10" s="3">
        <v>92.6</v>
      </c>
      <c r="B10" s="3">
        <v>12.13</v>
      </c>
      <c r="C10" s="1">
        <f t="shared" si="0"/>
        <v>82.50280070228932</v>
      </c>
      <c r="E10" s="6">
        <f t="shared" si="1"/>
        <v>70.7572027002059</v>
      </c>
      <c r="F10" s="6" t="s">
        <v>9</v>
      </c>
    </row>
    <row r="11" spans="1:6" ht="15.75">
      <c r="A11" s="3">
        <v>102.1</v>
      </c>
      <c r="B11" s="3">
        <v>12.34</v>
      </c>
      <c r="C11" s="1">
        <f t="shared" si="0"/>
        <v>90.64189223241443</v>
      </c>
      <c r="E11" s="6">
        <f t="shared" si="1"/>
        <v>25.80140538080693</v>
      </c>
      <c r="F11" s="8">
        <f>CORREL(B3:B20,A3:A20)</f>
        <v>0.9930625067407322</v>
      </c>
    </row>
    <row r="12" spans="1:6" ht="15.75">
      <c r="A12" s="3">
        <v>130.6</v>
      </c>
      <c r="B12" s="3">
        <v>13.57</v>
      </c>
      <c r="C12" s="1">
        <f t="shared" si="0"/>
        <v>114.71949650265428</v>
      </c>
      <c r="E12" s="6">
        <f aca="true" t="shared" si="2" ref="E12:E20">1000*1/SLOPE(C11:C12,B11:B12)</f>
        <v>51.08481667008052</v>
      </c>
      <c r="F12" s="8"/>
    </row>
    <row r="13" spans="1:6" ht="15.75">
      <c r="A13" s="3">
        <v>159.1</v>
      </c>
      <c r="B13" s="3">
        <v>14.42</v>
      </c>
      <c r="C13" s="1">
        <f t="shared" si="0"/>
        <v>138.30381437574607</v>
      </c>
      <c r="E13" s="6">
        <f t="shared" si="2"/>
        <v>36.040898217778704</v>
      </c>
      <c r="F13" s="8"/>
    </row>
    <row r="14" spans="1:6" ht="15.75">
      <c r="A14" s="3">
        <v>187.6</v>
      </c>
      <c r="B14" s="3">
        <v>15.69</v>
      </c>
      <c r="C14" s="1">
        <f t="shared" si="0"/>
        <v>161.4146530003274</v>
      </c>
      <c r="E14" s="6">
        <f t="shared" si="2"/>
        <v>54.952570983261765</v>
      </c>
      <c r="F14" s="8"/>
    </row>
    <row r="15" spans="1:6" ht="15.75">
      <c r="A15" s="3">
        <v>216</v>
      </c>
      <c r="B15" s="3">
        <v>16.43</v>
      </c>
      <c r="C15" s="1">
        <f t="shared" si="0"/>
        <v>183.9919296925666</v>
      </c>
      <c r="E15" s="6">
        <f t="shared" si="2"/>
        <v>32.77631798056703</v>
      </c>
      <c r="F15" s="8"/>
    </row>
    <row r="16" spans="1:6" ht="15.75">
      <c r="A16" s="3">
        <v>244.6</v>
      </c>
      <c r="B16" s="3">
        <v>17.37</v>
      </c>
      <c r="C16" s="1">
        <f t="shared" si="0"/>
        <v>206.28936367222047</v>
      </c>
      <c r="E16" s="6">
        <f t="shared" si="2"/>
        <v>42.15731733337897</v>
      </c>
      <c r="F16" s="8"/>
    </row>
    <row r="17" spans="1:6" ht="15.75">
      <c r="A17" s="3">
        <v>273.1</v>
      </c>
      <c r="B17" s="3">
        <v>18.44</v>
      </c>
      <c r="C17" s="1">
        <f t="shared" si="0"/>
        <v>228.08735494735305</v>
      </c>
      <c r="E17" s="6">
        <f t="shared" si="2"/>
        <v>49.08709185606254</v>
      </c>
      <c r="F17" s="8"/>
    </row>
    <row r="18" spans="1:6" ht="15.75">
      <c r="A18" s="3">
        <v>293.9</v>
      </c>
      <c r="B18" s="3">
        <v>19.27</v>
      </c>
      <c r="C18" s="1">
        <f t="shared" si="0"/>
        <v>243.73950579560398</v>
      </c>
      <c r="E18" s="6">
        <f t="shared" si="2"/>
        <v>53.027855918774364</v>
      </c>
      <c r="F18" s="8"/>
    </row>
    <row r="19" spans="1:6" ht="15.75">
      <c r="A19" s="3">
        <v>321.5</v>
      </c>
      <c r="B19" s="3">
        <v>20.19</v>
      </c>
      <c r="C19" s="1">
        <f t="shared" si="0"/>
        <v>264.18550607104805</v>
      </c>
      <c r="E19" s="6">
        <f t="shared" si="2"/>
        <v>44.99657574127705</v>
      </c>
      <c r="F19" s="8"/>
    </row>
    <row r="20" spans="1:6" ht="15.75">
      <c r="A20" s="3">
        <v>348.9</v>
      </c>
      <c r="B20" s="3">
        <v>21.12</v>
      </c>
      <c r="C20" s="1">
        <f t="shared" si="0"/>
        <v>284.13038265908006</v>
      </c>
      <c r="E20" s="6">
        <f t="shared" si="2"/>
        <v>46.628516145242905</v>
      </c>
      <c r="F20" s="8"/>
    </row>
    <row r="21" spans="1:6" ht="15.75">
      <c r="A21" s="3"/>
      <c r="B21" s="3"/>
      <c r="C21" s="1"/>
      <c r="E21" s="6"/>
      <c r="F21" s="8"/>
    </row>
    <row r="22" spans="1:6" ht="15.75">
      <c r="A22" s="3"/>
      <c r="B22" s="3"/>
      <c r="C22" s="1"/>
      <c r="E22" s="6"/>
      <c r="F22" s="8"/>
    </row>
    <row r="23" spans="1:9" ht="15.75">
      <c r="A23" s="10"/>
      <c r="B23" s="11"/>
      <c r="C23" s="11"/>
      <c r="D23" s="11"/>
      <c r="E23" s="10"/>
      <c r="F23" s="12"/>
      <c r="G23" s="12"/>
      <c r="H23" s="12"/>
      <c r="I23" s="12"/>
    </row>
    <row r="24" spans="1:7" ht="15.75">
      <c r="A24" s="13"/>
      <c r="C24" s="14" t="s">
        <v>10</v>
      </c>
      <c r="D24" s="14" t="s">
        <v>11</v>
      </c>
      <c r="E24" s="1" t="s">
        <v>12</v>
      </c>
      <c r="G24" s="3" t="s">
        <v>13</v>
      </c>
    </row>
    <row r="25" spans="1:5" ht="15.75">
      <c r="A25" s="15">
        <v>0</v>
      </c>
      <c r="B25" s="1"/>
      <c r="C25" s="1"/>
      <c r="D25" s="2">
        <f>G$21+G$23*A25</f>
        <v>0</v>
      </c>
      <c r="E25" s="1">
        <v>0</v>
      </c>
    </row>
    <row r="26" spans="1:7" ht="15.75">
      <c r="A26" s="1">
        <v>0.35</v>
      </c>
      <c r="B26" s="1">
        <v>1.0392</v>
      </c>
      <c r="C26" s="1">
        <f>B26*(1+($I$37+$I$38*A26)/(1282900)+($I$39+A26*$I$40-$I$41)/400)</f>
        <v>1.022711684010611</v>
      </c>
      <c r="D26" s="2">
        <f>G$27+G$29*A26</f>
        <v>1.0829518158474978</v>
      </c>
      <c r="E26" s="1">
        <f>E25+(A26-A25)/D26</f>
        <v>0.32319074115601026</v>
      </c>
      <c r="G26" s="3" t="s">
        <v>14</v>
      </c>
    </row>
    <row r="27" spans="1:7" ht="15.75">
      <c r="A27" s="1">
        <v>1.85</v>
      </c>
      <c r="B27" s="1">
        <v>1.0125</v>
      </c>
      <c r="C27" s="1">
        <f aca="true" t="shared" si="3" ref="C27:C90">B27*(1+($I$37+$I$38*A27)/(1282900)+($I$39+A27*$I$40-$I$41)/400)</f>
        <v>0.9965725469171048</v>
      </c>
      <c r="D27" s="2">
        <f aca="true" t="shared" si="4" ref="D27:D90">G$27+G$29*A27</f>
        <v>1.0842547974971648</v>
      </c>
      <c r="E27" s="1">
        <f aca="true" t="shared" si="5" ref="E27:E90">E26+(A27-A26)/D27</f>
        <v>1.706629397330296</v>
      </c>
      <c r="G27" s="1">
        <f>INTERCEPT(C25:C1010,A25:A1010)</f>
        <v>1.0826477867959088</v>
      </c>
    </row>
    <row r="28" spans="1:7" ht="15.75">
      <c r="A28" s="1">
        <v>3.35</v>
      </c>
      <c r="B28" s="1">
        <v>1.0331</v>
      </c>
      <c r="C28" s="1">
        <f t="shared" si="3"/>
        <v>1.016988515363024</v>
      </c>
      <c r="D28" s="2">
        <f t="shared" si="4"/>
        <v>1.0855577791468318</v>
      </c>
      <c r="E28" s="1">
        <f t="shared" si="5"/>
        <v>3.0884075291022306</v>
      </c>
      <c r="G28" s="3" t="s">
        <v>21</v>
      </c>
    </row>
    <row r="29" spans="1:7" ht="15.75">
      <c r="A29" s="1">
        <v>4.85</v>
      </c>
      <c r="B29" s="1">
        <v>1.0058</v>
      </c>
      <c r="C29" s="1">
        <f t="shared" si="3"/>
        <v>0.9902505896632098</v>
      </c>
      <c r="D29" s="2">
        <f t="shared" si="4"/>
        <v>1.0868607607964986</v>
      </c>
      <c r="E29" s="1">
        <f t="shared" si="5"/>
        <v>4.468529117906978</v>
      </c>
      <c r="G29" s="16">
        <f>SLOPE(C25:C1010,A25:A1010)</f>
        <v>0.0008686544331113269</v>
      </c>
    </row>
    <row r="30" spans="1:5" ht="15.75">
      <c r="A30" s="1">
        <v>6.6</v>
      </c>
      <c r="B30" s="1">
        <v>1.041</v>
      </c>
      <c r="C30" s="1">
        <f t="shared" si="3"/>
        <v>1.0250710163896404</v>
      </c>
      <c r="D30" s="2">
        <f t="shared" si="4"/>
        <v>1.0883809060544436</v>
      </c>
      <c r="E30" s="1">
        <f t="shared" si="5"/>
        <v>6.076422080991044</v>
      </c>
    </row>
    <row r="31" spans="1:5" ht="15.75">
      <c r="A31" s="1">
        <v>7.45</v>
      </c>
      <c r="B31" s="1">
        <v>1.0245</v>
      </c>
      <c r="C31" s="1">
        <f t="shared" si="3"/>
        <v>1.008902179091206</v>
      </c>
      <c r="D31" s="2">
        <f t="shared" si="4"/>
        <v>1.0891192623225883</v>
      </c>
      <c r="E31" s="1">
        <f t="shared" si="5"/>
        <v>6.856869208688835</v>
      </c>
    </row>
    <row r="32" spans="1:5" ht="15.75">
      <c r="A32" s="1">
        <v>8.95</v>
      </c>
      <c r="B32" s="1">
        <v>1.0607</v>
      </c>
      <c r="C32" s="1">
        <f t="shared" si="3"/>
        <v>1.0446948049764881</v>
      </c>
      <c r="D32" s="2">
        <f t="shared" si="4"/>
        <v>1.090422243972255</v>
      </c>
      <c r="E32" s="1">
        <f t="shared" si="5"/>
        <v>8.232483112652963</v>
      </c>
    </row>
    <row r="33" spans="1:5" ht="15.75">
      <c r="A33" s="1">
        <v>10.45</v>
      </c>
      <c r="B33" s="1">
        <v>1.0736</v>
      </c>
      <c r="C33" s="1">
        <f t="shared" si="3"/>
        <v>1.0575456658595273</v>
      </c>
      <c r="D33" s="2">
        <f t="shared" si="4"/>
        <v>1.091725225621922</v>
      </c>
      <c r="E33" s="1">
        <f t="shared" si="5"/>
        <v>9.606455211855394</v>
      </c>
    </row>
    <row r="34" spans="1:5" ht="15.75">
      <c r="A34" s="1">
        <v>11.95</v>
      </c>
      <c r="B34" s="1">
        <v>1.002</v>
      </c>
      <c r="C34" s="1">
        <f t="shared" si="3"/>
        <v>0.9871521616611497</v>
      </c>
      <c r="D34" s="2">
        <f t="shared" si="4"/>
        <v>1.0930282072715891</v>
      </c>
      <c r="E34" s="1">
        <f t="shared" si="5"/>
        <v>10.97878942063514</v>
      </c>
    </row>
    <row r="35" spans="1:7" ht="15.75">
      <c r="A35" s="1">
        <v>13.55</v>
      </c>
      <c r="B35" s="1">
        <v>1.0401</v>
      </c>
      <c r="C35" s="1">
        <f t="shared" si="3"/>
        <v>1.0248379583572484</v>
      </c>
      <c r="D35" s="2">
        <f t="shared" si="4"/>
        <v>1.0944180543645672</v>
      </c>
      <c r="E35" s="1">
        <f t="shared" si="5"/>
        <v>12.44075360664172</v>
      </c>
      <c r="G35" s="17" t="s">
        <v>15</v>
      </c>
    </row>
    <row r="36" spans="1:5" ht="15.75">
      <c r="A36" s="1">
        <v>14.95</v>
      </c>
      <c r="B36" s="1">
        <v>1.0496</v>
      </c>
      <c r="C36" s="1">
        <f t="shared" si="3"/>
        <v>1.0343313345583118</v>
      </c>
      <c r="D36" s="2">
        <f t="shared" si="4"/>
        <v>1.0956341705709232</v>
      </c>
      <c r="E36" s="1">
        <f t="shared" si="5"/>
        <v>13.71855238072566</v>
      </c>
    </row>
    <row r="37" spans="1:9" ht="15.75">
      <c r="A37" s="1">
        <v>16.45</v>
      </c>
      <c r="B37" s="1">
        <v>1.0773</v>
      </c>
      <c r="C37" s="1">
        <f t="shared" si="3"/>
        <v>1.061774393145585</v>
      </c>
      <c r="D37" s="2">
        <f t="shared" si="4"/>
        <v>1.0969371522205902</v>
      </c>
      <c r="E37" s="1">
        <f t="shared" si="5"/>
        <v>15.085996264783619</v>
      </c>
      <c r="G37" s="3" t="s">
        <v>16</v>
      </c>
      <c r="I37" s="1">
        <v>658</v>
      </c>
    </row>
    <row r="38" spans="1:9" ht="15.75">
      <c r="A38" s="1">
        <v>16.95</v>
      </c>
      <c r="B38" s="1">
        <v>1.1644</v>
      </c>
      <c r="C38" s="1">
        <f t="shared" si="3"/>
        <v>1.1476717500147728</v>
      </c>
      <c r="D38" s="2">
        <f t="shared" si="4"/>
        <v>1.0973714794371459</v>
      </c>
      <c r="E38" s="1">
        <f t="shared" si="5"/>
        <v>15.541630486529982</v>
      </c>
      <c r="G38" s="3" t="s">
        <v>17</v>
      </c>
      <c r="I38" s="1">
        <v>1.8</v>
      </c>
    </row>
    <row r="39" spans="1:9" ht="15.75">
      <c r="A39" s="1">
        <v>18.45</v>
      </c>
      <c r="B39" s="1">
        <v>1.0699</v>
      </c>
      <c r="C39" s="1">
        <f t="shared" si="3"/>
        <v>1.0546743869929054</v>
      </c>
      <c r="D39" s="2">
        <f t="shared" si="4"/>
        <v>1.0986744610868127</v>
      </c>
      <c r="E39" s="1">
        <f t="shared" si="5"/>
        <v>16.906912062763396</v>
      </c>
      <c r="G39" s="3" t="s">
        <v>18</v>
      </c>
      <c r="I39" s="1">
        <f>G3</f>
        <v>8.435647743047799</v>
      </c>
    </row>
    <row r="40" spans="1:9" ht="15.75">
      <c r="A40" s="1">
        <v>19.95</v>
      </c>
      <c r="B40" s="1">
        <v>1.0989</v>
      </c>
      <c r="C40" s="1">
        <f t="shared" si="3"/>
        <v>1.0834106332517641</v>
      </c>
      <c r="D40" s="2">
        <f t="shared" si="4"/>
        <v>1.0999774427364797</v>
      </c>
      <c r="E40" s="1">
        <f t="shared" si="5"/>
        <v>18.27057639052303</v>
      </c>
      <c r="G40" s="3" t="s">
        <v>19</v>
      </c>
      <c r="I40" s="1">
        <f>F9/1000</f>
        <v>0.0355819764706391</v>
      </c>
    </row>
    <row r="41" spans="1:9" ht="15.75">
      <c r="A41" s="1">
        <v>19.95</v>
      </c>
      <c r="B41" s="1">
        <v>1.0989</v>
      </c>
      <c r="C41" s="1">
        <f t="shared" si="3"/>
        <v>1.0834106332517641</v>
      </c>
      <c r="D41" s="2">
        <f t="shared" si="4"/>
        <v>1.0999774427364797</v>
      </c>
      <c r="E41" s="1">
        <f t="shared" si="5"/>
        <v>18.27057639052303</v>
      </c>
      <c r="G41" s="3" t="s">
        <v>20</v>
      </c>
      <c r="I41" s="1">
        <v>15</v>
      </c>
    </row>
    <row r="42" spans="1:5" ht="15.75">
      <c r="A42" s="1">
        <v>21.45</v>
      </c>
      <c r="B42" s="1">
        <v>1.1095</v>
      </c>
      <c r="C42" s="1">
        <f t="shared" si="3"/>
        <v>1.0940116009927425</v>
      </c>
      <c r="D42" s="2">
        <f t="shared" si="4"/>
        <v>1.1012804243861467</v>
      </c>
      <c r="E42" s="1">
        <f t="shared" si="5"/>
        <v>19.632627296708982</v>
      </c>
    </row>
    <row r="43" spans="1:5" ht="15.75">
      <c r="A43" s="1">
        <v>22.95</v>
      </c>
      <c r="B43" s="1">
        <v>1.0455</v>
      </c>
      <c r="C43" s="1">
        <f t="shared" si="3"/>
        <v>1.0310467321979344</v>
      </c>
      <c r="D43" s="2">
        <f t="shared" si="4"/>
        <v>1.1025834060358137</v>
      </c>
      <c r="E43" s="1">
        <f t="shared" si="5"/>
        <v>20.993068594653998</v>
      </c>
    </row>
    <row r="44" spans="1:5" ht="15.75">
      <c r="A44" s="1">
        <v>24.6</v>
      </c>
      <c r="B44" s="1">
        <v>1.1968</v>
      </c>
      <c r="C44" s="1">
        <f t="shared" si="3"/>
        <v>1.18043355285925</v>
      </c>
      <c r="D44" s="2">
        <f t="shared" si="4"/>
        <v>1.1040166858504474</v>
      </c>
      <c r="E44" s="1">
        <f t="shared" si="5"/>
        <v>22.487611223535527</v>
      </c>
    </row>
    <row r="45" spans="1:5" ht="15.75">
      <c r="A45" s="1">
        <v>25.95</v>
      </c>
      <c r="B45" s="1">
        <v>1.0921</v>
      </c>
      <c r="C45" s="1">
        <f t="shared" si="3"/>
        <v>1.0772985614607324</v>
      </c>
      <c r="D45" s="2">
        <f t="shared" si="4"/>
        <v>1.1051893693351478</v>
      </c>
      <c r="E45" s="1">
        <f t="shared" si="5"/>
        <v>23.709121344296207</v>
      </c>
    </row>
    <row r="46" spans="1:5" ht="15.75">
      <c r="A46" s="1">
        <v>26.45</v>
      </c>
      <c r="B46" s="1">
        <v>1.1334</v>
      </c>
      <c r="C46" s="1">
        <f t="shared" si="3"/>
        <v>1.1180900206091497</v>
      </c>
      <c r="D46" s="2">
        <f t="shared" si="4"/>
        <v>1.1056236965517034</v>
      </c>
      <c r="E46" s="1">
        <f t="shared" si="5"/>
        <v>24.16135477738871</v>
      </c>
    </row>
    <row r="47" spans="1:5" ht="15.75">
      <c r="A47" s="1">
        <v>27.95</v>
      </c>
      <c r="B47" s="1">
        <v>1.1012</v>
      </c>
      <c r="C47" s="1">
        <f t="shared" si="3"/>
        <v>1.086474231920282</v>
      </c>
      <c r="D47" s="2">
        <f t="shared" si="4"/>
        <v>1.1069266782013705</v>
      </c>
      <c r="E47" s="1">
        <f t="shared" si="5"/>
        <v>25.516458082367617</v>
      </c>
    </row>
    <row r="48" spans="1:5" ht="15.75">
      <c r="A48" s="1">
        <v>29.45</v>
      </c>
      <c r="B48" s="1">
        <v>1.1958</v>
      </c>
      <c r="C48" s="1">
        <f t="shared" si="3"/>
        <v>1.1799712710714563</v>
      </c>
      <c r="D48" s="2">
        <f t="shared" si="4"/>
        <v>1.1082296598510373</v>
      </c>
      <c r="E48" s="1">
        <f t="shared" si="5"/>
        <v>26.869968148324183</v>
      </c>
    </row>
    <row r="49" spans="1:5" ht="15.75">
      <c r="A49" s="1">
        <v>30.95</v>
      </c>
      <c r="B49" s="1">
        <v>1.0301</v>
      </c>
      <c r="C49" s="1">
        <f t="shared" si="3"/>
        <v>1.0166042481685622</v>
      </c>
      <c r="D49" s="2">
        <f t="shared" si="4"/>
        <v>1.1095326415007043</v>
      </c>
      <c r="E49" s="1">
        <f t="shared" si="5"/>
        <v>28.221888717304623</v>
      </c>
    </row>
    <row r="50" spans="1:5" ht="15.75">
      <c r="A50" s="1">
        <v>32.45</v>
      </c>
      <c r="B50" s="1">
        <v>1.3394</v>
      </c>
      <c r="C50" s="1">
        <f t="shared" si="3"/>
        <v>1.3220335235238112</v>
      </c>
      <c r="D50" s="2">
        <f t="shared" si="4"/>
        <v>1.1108356231503713</v>
      </c>
      <c r="E50" s="1">
        <f t="shared" si="5"/>
        <v>29.572223518187176</v>
      </c>
    </row>
    <row r="51" spans="1:5" ht="15.75">
      <c r="A51" s="1">
        <v>33.95</v>
      </c>
      <c r="B51" s="1">
        <v>1.0402</v>
      </c>
      <c r="C51" s="1">
        <f t="shared" si="3"/>
        <v>1.0268538952449067</v>
      </c>
      <c r="D51" s="2">
        <f t="shared" si="4"/>
        <v>1.1121386048000383</v>
      </c>
      <c r="E51" s="1">
        <f t="shared" si="5"/>
        <v>30.920976266743818</v>
      </c>
    </row>
    <row r="52" spans="1:5" ht="15.75">
      <c r="A52" s="1">
        <v>35.45</v>
      </c>
      <c r="B52" s="1">
        <v>1.1177</v>
      </c>
      <c r="C52" s="1">
        <f t="shared" si="3"/>
        <v>1.1035110347315857</v>
      </c>
      <c r="D52" s="2">
        <f t="shared" si="4"/>
        <v>1.1134415864497054</v>
      </c>
      <c r="E52" s="1">
        <f t="shared" si="5"/>
        <v>32.26815066570162</v>
      </c>
    </row>
    <row r="53" spans="1:5" ht="15.75">
      <c r="A53" s="1">
        <v>35.95</v>
      </c>
      <c r="B53" s="1">
        <v>1.1045</v>
      </c>
      <c r="C53" s="1">
        <f t="shared" si="3"/>
        <v>1.0905285061540155</v>
      </c>
      <c r="D53" s="2">
        <f t="shared" si="4"/>
        <v>1.113875913666261</v>
      </c>
      <c r="E53" s="1">
        <f t="shared" si="5"/>
        <v>32.717033700037355</v>
      </c>
    </row>
    <row r="54" spans="1:5" ht="15.75">
      <c r="A54" s="1">
        <v>37.65</v>
      </c>
      <c r="B54" s="1">
        <v>1.2183</v>
      </c>
      <c r="C54" s="1">
        <f t="shared" si="3"/>
        <v>1.2030761219600716</v>
      </c>
      <c r="D54" s="2">
        <f t="shared" si="4"/>
        <v>1.1153526262025502</v>
      </c>
      <c r="E54" s="1">
        <f t="shared" si="5"/>
        <v>34.241215344534844</v>
      </c>
    </row>
    <row r="55" spans="1:5" ht="15.75">
      <c r="A55" s="1">
        <v>38.95</v>
      </c>
      <c r="B55" s="1">
        <v>1.1135</v>
      </c>
      <c r="C55" s="1">
        <f t="shared" si="3"/>
        <v>1.0997165006075</v>
      </c>
      <c r="D55" s="2">
        <f t="shared" si="4"/>
        <v>1.1164818769655949</v>
      </c>
      <c r="E55" s="1">
        <f t="shared" si="5"/>
        <v>35.40558713311522</v>
      </c>
    </row>
    <row r="56" spans="1:5" ht="15.75">
      <c r="A56" s="1">
        <v>40.45</v>
      </c>
      <c r="B56" s="1">
        <v>1.1378</v>
      </c>
      <c r="C56" s="1">
        <f t="shared" si="3"/>
        <v>1.1238699162120451</v>
      </c>
      <c r="D56" s="2">
        <f t="shared" si="4"/>
        <v>1.117784858615262</v>
      </c>
      <c r="E56" s="1">
        <f t="shared" si="5"/>
        <v>36.74752694240753</v>
      </c>
    </row>
    <row r="57" spans="1:5" ht="15.75">
      <c r="A57" s="1">
        <v>41.95</v>
      </c>
      <c r="B57" s="1">
        <v>1.0931</v>
      </c>
      <c r="C57" s="1">
        <f t="shared" si="3"/>
        <v>1.0798653337636528</v>
      </c>
      <c r="D57" s="2">
        <f t="shared" si="4"/>
        <v>1.119087840264929</v>
      </c>
      <c r="E57" s="1">
        <f t="shared" si="5"/>
        <v>38.087904297991074</v>
      </c>
    </row>
    <row r="58" spans="1:5" ht="15.75">
      <c r="A58" s="1">
        <v>43.45</v>
      </c>
      <c r="B58" s="1">
        <v>1.2096</v>
      </c>
      <c r="C58" s="1">
        <f t="shared" si="3"/>
        <v>1.1951187600689643</v>
      </c>
      <c r="D58" s="2">
        <f t="shared" si="4"/>
        <v>1.120390821914596</v>
      </c>
      <c r="E58" s="1">
        <f t="shared" si="5"/>
        <v>39.42672283404147</v>
      </c>
    </row>
    <row r="59" spans="1:5" ht="15.75">
      <c r="A59" s="1">
        <v>45.45</v>
      </c>
      <c r="B59" s="1">
        <v>1.51</v>
      </c>
      <c r="C59" s="1">
        <f t="shared" si="3"/>
        <v>1.4921952751325749</v>
      </c>
      <c r="D59" s="2">
        <f t="shared" si="4"/>
        <v>1.1221281307808186</v>
      </c>
      <c r="E59" s="1">
        <f t="shared" si="5"/>
        <v>41.209050489091275</v>
      </c>
    </row>
    <row r="60" spans="1:5" ht="15.75">
      <c r="A60" s="1">
        <v>46.95</v>
      </c>
      <c r="B60" s="1">
        <v>1.1043</v>
      </c>
      <c r="C60" s="1">
        <f t="shared" si="3"/>
        <v>1.0914286419592831</v>
      </c>
      <c r="D60" s="2">
        <f t="shared" si="4"/>
        <v>1.1234311124304857</v>
      </c>
      <c r="E60" s="1">
        <f t="shared" si="5"/>
        <v>42.544245841438986</v>
      </c>
    </row>
    <row r="61" spans="1:5" ht="15.75">
      <c r="A61" s="1">
        <v>48.45</v>
      </c>
      <c r="B61" s="1">
        <v>1.1432</v>
      </c>
      <c r="C61" s="1">
        <f t="shared" si="3"/>
        <v>1.1300301822573846</v>
      </c>
      <c r="D61" s="2">
        <f t="shared" si="4"/>
        <v>1.1247340940801527</v>
      </c>
      <c r="E61" s="1">
        <f t="shared" si="5"/>
        <v>43.87789439703537</v>
      </c>
    </row>
    <row r="62" spans="1:5" ht="15.75">
      <c r="A62" s="1">
        <v>49.95</v>
      </c>
      <c r="B62" s="1">
        <v>1.2043</v>
      </c>
      <c r="C62" s="1">
        <f t="shared" si="3"/>
        <v>1.190589529271783</v>
      </c>
      <c r="D62" s="2">
        <f t="shared" si="4"/>
        <v>1.1260370757298195</v>
      </c>
      <c r="E62" s="1">
        <f t="shared" si="5"/>
        <v>45.20999973559876</v>
      </c>
    </row>
    <row r="63" spans="1:5" ht="15.75">
      <c r="A63" s="1">
        <v>52.89</v>
      </c>
      <c r="B63" s="1">
        <v>1.3156</v>
      </c>
      <c r="C63" s="1">
        <f t="shared" si="3"/>
        <v>1.3009719160768802</v>
      </c>
      <c r="D63" s="2">
        <f t="shared" si="4"/>
        <v>1.128590919763167</v>
      </c>
      <c r="E63" s="1">
        <f t="shared" si="5"/>
        <v>47.81501803631036</v>
      </c>
    </row>
    <row r="64" spans="1:5" ht="15.75">
      <c r="A64" s="1">
        <v>54.95</v>
      </c>
      <c r="B64" s="1">
        <v>1.1262</v>
      </c>
      <c r="C64" s="1">
        <f t="shared" si="3"/>
        <v>1.1138874723013783</v>
      </c>
      <c r="D64" s="2">
        <f t="shared" si="4"/>
        <v>1.1303803478953762</v>
      </c>
      <c r="E64" s="1">
        <f t="shared" si="5"/>
        <v>49.63741348385637</v>
      </c>
    </row>
    <row r="65" spans="1:5" ht="15.75">
      <c r="A65" s="1">
        <v>57.95</v>
      </c>
      <c r="B65" s="1">
        <v>1.2368</v>
      </c>
      <c r="C65" s="1">
        <f t="shared" si="3"/>
        <v>1.2236135681714717</v>
      </c>
      <c r="D65" s="2">
        <f t="shared" si="4"/>
        <v>1.1329863111947103</v>
      </c>
      <c r="E65" s="1">
        <f t="shared" si="5"/>
        <v>52.28528307447531</v>
      </c>
    </row>
    <row r="66" spans="1:5" ht="15.75">
      <c r="A66" s="1">
        <v>60.95</v>
      </c>
      <c r="B66" s="1">
        <v>1.1249</v>
      </c>
      <c r="C66" s="1">
        <f t="shared" si="3"/>
        <v>1.1132115473195148</v>
      </c>
      <c r="D66" s="2">
        <f t="shared" si="4"/>
        <v>1.135592274494044</v>
      </c>
      <c r="E66" s="1">
        <f t="shared" si="5"/>
        <v>54.92707631962276</v>
      </c>
    </row>
    <row r="67" spans="1:5" ht="15.75">
      <c r="A67" s="1">
        <v>62.45</v>
      </c>
      <c r="B67" s="1">
        <v>1.2004</v>
      </c>
      <c r="C67" s="1">
        <f t="shared" si="3"/>
        <v>1.1880897511771142</v>
      </c>
      <c r="D67" s="2">
        <f t="shared" si="4"/>
        <v>1.1368952561437111</v>
      </c>
      <c r="E67" s="1">
        <f t="shared" si="5"/>
        <v>56.246459078847145</v>
      </c>
    </row>
    <row r="68" spans="1:5" ht="15.75">
      <c r="A68" s="1">
        <v>63.95</v>
      </c>
      <c r="B68" s="1">
        <v>1.1793</v>
      </c>
      <c r="C68" s="1">
        <f t="shared" si="3"/>
        <v>1.1673659730638246</v>
      </c>
      <c r="D68" s="2">
        <f t="shared" si="4"/>
        <v>1.1381982377933781</v>
      </c>
      <c r="E68" s="1">
        <f t="shared" si="5"/>
        <v>57.56433144079004</v>
      </c>
    </row>
    <row r="69" spans="1:5" ht="15.75">
      <c r="A69" s="1">
        <v>64.45</v>
      </c>
      <c r="B69" s="1">
        <v>1.0428</v>
      </c>
      <c r="C69" s="1">
        <f t="shared" si="3"/>
        <v>1.0322944091239712</v>
      </c>
      <c r="D69" s="2">
        <f t="shared" si="4"/>
        <v>1.1386325650099338</v>
      </c>
      <c r="E69" s="1">
        <f t="shared" si="5"/>
        <v>58.0034546622444</v>
      </c>
    </row>
    <row r="70" spans="1:5" ht="15.75">
      <c r="A70" s="1">
        <v>65.95</v>
      </c>
      <c r="B70" s="1">
        <v>1.1764</v>
      </c>
      <c r="C70" s="1">
        <f t="shared" si="3"/>
        <v>1.1647079141926164</v>
      </c>
      <c r="D70" s="2">
        <f t="shared" si="4"/>
        <v>1.1399355466596008</v>
      </c>
      <c r="E70" s="1">
        <f t="shared" si="5"/>
        <v>59.319318532263644</v>
      </c>
    </row>
    <row r="71" spans="1:5" ht="15.75">
      <c r="A71" s="1">
        <v>67.45</v>
      </c>
      <c r="B71" s="1">
        <v>1.2107</v>
      </c>
      <c r="C71" s="1">
        <f t="shared" si="3"/>
        <v>1.1988311056450256</v>
      </c>
      <c r="D71" s="2">
        <f t="shared" si="4"/>
        <v>1.1412385283092679</v>
      </c>
      <c r="E71" s="1">
        <f t="shared" si="5"/>
        <v>60.633680046348026</v>
      </c>
    </row>
    <row r="72" spans="1:5" ht="15.75">
      <c r="A72" s="1">
        <v>68.95</v>
      </c>
      <c r="B72" s="1">
        <v>1.2176</v>
      </c>
      <c r="C72" s="1">
        <f t="shared" si="3"/>
        <v>1.2058284925262455</v>
      </c>
      <c r="D72" s="2">
        <f t="shared" si="4"/>
        <v>1.1425415099589347</v>
      </c>
      <c r="E72" s="1">
        <f t="shared" si="5"/>
        <v>61.94654263114279</v>
      </c>
    </row>
    <row r="73" spans="1:5" ht="15.75">
      <c r="A73" s="1">
        <v>71.95</v>
      </c>
      <c r="B73" s="1">
        <v>1.108</v>
      </c>
      <c r="C73" s="1">
        <f t="shared" si="3"/>
        <v>1.0975884329166368</v>
      </c>
      <c r="D73" s="2">
        <f t="shared" si="4"/>
        <v>1.1451474732582687</v>
      </c>
      <c r="E73" s="1">
        <f t="shared" si="5"/>
        <v>64.56629254987085</v>
      </c>
    </row>
    <row r="74" spans="1:5" ht="15.75">
      <c r="A74" s="1">
        <v>73.45</v>
      </c>
      <c r="B74" s="1">
        <v>1.2127</v>
      </c>
      <c r="C74" s="1">
        <f t="shared" si="3"/>
        <v>1.2014689619499395</v>
      </c>
      <c r="D74" s="2">
        <f t="shared" si="4"/>
        <v>1.1464504549079357</v>
      </c>
      <c r="E74" s="1">
        <f t="shared" si="5"/>
        <v>65.8746787898331</v>
      </c>
    </row>
    <row r="75" spans="1:5" ht="15.75">
      <c r="A75" s="1">
        <v>74.17</v>
      </c>
      <c r="B75" s="1">
        <v>1.0664</v>
      </c>
      <c r="C75" s="1">
        <f t="shared" si="3"/>
        <v>1.0565932507996085</v>
      </c>
      <c r="D75" s="2">
        <f t="shared" si="4"/>
        <v>1.1470758860997758</v>
      </c>
      <c r="E75" s="1">
        <f t="shared" si="5"/>
        <v>66.50236176070271</v>
      </c>
    </row>
    <row r="76" spans="1:5" ht="15.75">
      <c r="A76" s="1">
        <v>75.87</v>
      </c>
      <c r="B76" s="1">
        <v>1.1628</v>
      </c>
      <c r="C76" s="1">
        <f t="shared" si="3"/>
        <v>1.152285360318457</v>
      </c>
      <c r="D76" s="2">
        <f t="shared" si="4"/>
        <v>1.1485525986360652</v>
      </c>
      <c r="E76" s="1">
        <f t="shared" si="5"/>
        <v>67.9824855286684</v>
      </c>
    </row>
    <row r="77" spans="1:5" ht="15.75">
      <c r="A77" s="1">
        <v>78.45</v>
      </c>
      <c r="B77" s="1">
        <v>1.1068</v>
      </c>
      <c r="C77" s="1">
        <f t="shared" si="3"/>
        <v>1.0970497625944713</v>
      </c>
      <c r="D77" s="2">
        <f t="shared" si="4"/>
        <v>1.1507937270734925</v>
      </c>
      <c r="E77" s="1">
        <f t="shared" si="5"/>
        <v>70.22441641454577</v>
      </c>
    </row>
    <row r="78" spans="1:5" ht="15.75">
      <c r="A78" s="1">
        <v>81.33</v>
      </c>
      <c r="B78" s="1">
        <v>1.2204</v>
      </c>
      <c r="C78" s="1">
        <f t="shared" si="3"/>
        <v>1.2099666014277053</v>
      </c>
      <c r="D78" s="2">
        <f t="shared" si="4"/>
        <v>1.153295451840853</v>
      </c>
      <c r="E78" s="1">
        <f t="shared" si="5"/>
        <v>72.7216082619627</v>
      </c>
    </row>
    <row r="79" spans="1:5" ht="15.75">
      <c r="A79" s="1">
        <v>82.83</v>
      </c>
      <c r="B79" s="1">
        <v>1.1963</v>
      </c>
      <c r="C79" s="1">
        <f t="shared" si="3"/>
        <v>1.1862347791921852</v>
      </c>
      <c r="D79" s="2">
        <f t="shared" si="4"/>
        <v>1.15459843349052</v>
      </c>
      <c r="E79" s="1">
        <f t="shared" si="5"/>
        <v>74.02076124579733</v>
      </c>
    </row>
    <row r="80" spans="1:5" ht="15.75">
      <c r="A80" s="1">
        <v>84.95</v>
      </c>
      <c r="B80" s="1">
        <v>1.1479</v>
      </c>
      <c r="C80" s="1">
        <f t="shared" si="3"/>
        <v>1.1384618892517795</v>
      </c>
      <c r="D80" s="2">
        <f t="shared" si="4"/>
        <v>1.156439980888716</v>
      </c>
      <c r="E80" s="1">
        <f t="shared" si="5"/>
        <v>75.85397354823849</v>
      </c>
    </row>
    <row r="81" spans="1:5" ht="15.75">
      <c r="A81" s="1">
        <v>86.45</v>
      </c>
      <c r="B81" s="1">
        <v>1.0944</v>
      </c>
      <c r="C81" s="1">
        <f t="shared" si="3"/>
        <v>1.0855501015511564</v>
      </c>
      <c r="D81" s="2">
        <f t="shared" si="4"/>
        <v>1.157742962538383</v>
      </c>
      <c r="E81" s="1">
        <f t="shared" si="5"/>
        <v>77.14959792129554</v>
      </c>
    </row>
    <row r="82" spans="1:5" ht="15.75">
      <c r="A82" s="1">
        <v>88.32</v>
      </c>
      <c r="B82" s="1">
        <v>1.2278</v>
      </c>
      <c r="C82" s="1">
        <f t="shared" si="3"/>
        <v>1.2180788191784317</v>
      </c>
      <c r="D82" s="2">
        <f t="shared" si="4"/>
        <v>1.1593673463283012</v>
      </c>
      <c r="E82" s="1">
        <f t="shared" si="5"/>
        <v>78.76254657464709</v>
      </c>
    </row>
    <row r="83" spans="1:5" ht="15.75">
      <c r="A83" s="1">
        <v>89.45</v>
      </c>
      <c r="B83" s="1">
        <v>1.1411</v>
      </c>
      <c r="C83" s="1">
        <f t="shared" si="3"/>
        <v>1.1321817831830934</v>
      </c>
      <c r="D83" s="2">
        <f t="shared" si="4"/>
        <v>1.160348925837717</v>
      </c>
      <c r="E83" s="1">
        <f t="shared" si="5"/>
        <v>79.73639157492079</v>
      </c>
    </row>
    <row r="84" spans="1:5" ht="15.75">
      <c r="A84" s="1">
        <v>90.95</v>
      </c>
      <c r="B84" s="1">
        <v>1.2172</v>
      </c>
      <c r="C84" s="1">
        <f t="shared" si="3"/>
        <v>1.2078520026420767</v>
      </c>
      <c r="D84" s="2">
        <f t="shared" si="4"/>
        <v>1.161651907487384</v>
      </c>
      <c r="E84" s="1">
        <f t="shared" si="5"/>
        <v>81.02765618726447</v>
      </c>
    </row>
    <row r="85" spans="1:5" ht="15.75">
      <c r="A85" s="1">
        <v>92.45</v>
      </c>
      <c r="B85" s="1">
        <v>1.0901</v>
      </c>
      <c r="C85" s="1">
        <f t="shared" si="3"/>
        <v>1.0818758692457566</v>
      </c>
      <c r="D85" s="2">
        <f t="shared" si="4"/>
        <v>1.162954889137051</v>
      </c>
      <c r="E85" s="1">
        <f t="shared" si="5"/>
        <v>82.31747405897319</v>
      </c>
    </row>
    <row r="86" spans="1:5" ht="15.75">
      <c r="A86" s="1">
        <v>92.95</v>
      </c>
      <c r="B86" s="1">
        <v>1.1315</v>
      </c>
      <c r="C86" s="1">
        <f t="shared" si="3"/>
        <v>1.1230146518788688</v>
      </c>
      <c r="D86" s="2">
        <f t="shared" si="4"/>
        <v>1.1633892163536066</v>
      </c>
      <c r="E86" s="1">
        <f t="shared" si="5"/>
        <v>82.74725284063247</v>
      </c>
    </row>
    <row r="87" spans="1:5" ht="15.75">
      <c r="A87" s="1">
        <v>94.45</v>
      </c>
      <c r="B87" s="1">
        <v>1.1599</v>
      </c>
      <c r="C87" s="1">
        <f t="shared" si="3"/>
        <v>1.151358883903286</v>
      </c>
      <c r="D87" s="2">
        <f t="shared" si="4"/>
        <v>1.1646921980032736</v>
      </c>
      <c r="E87" s="1">
        <f t="shared" si="5"/>
        <v>84.03514676022047</v>
      </c>
    </row>
    <row r="88" spans="1:5" ht="15.75">
      <c r="A88" s="1">
        <v>95.95</v>
      </c>
      <c r="B88" s="1">
        <v>1.3381</v>
      </c>
      <c r="C88" s="1">
        <f t="shared" si="3"/>
        <v>1.3284280407214157</v>
      </c>
      <c r="D88" s="2">
        <f t="shared" si="4"/>
        <v>1.1659951796529406</v>
      </c>
      <c r="E88" s="1">
        <f t="shared" si="5"/>
        <v>85.32160147819492</v>
      </c>
    </row>
    <row r="89" spans="1:5" ht="15.75">
      <c r="A89" s="1">
        <v>97.65</v>
      </c>
      <c r="B89" s="1">
        <v>1.1414</v>
      </c>
      <c r="C89" s="1">
        <f t="shared" si="3"/>
        <v>1.133325142555668</v>
      </c>
      <c r="D89" s="2">
        <f t="shared" si="4"/>
        <v>1.16747189218923</v>
      </c>
      <c r="E89" s="1">
        <f t="shared" si="5"/>
        <v>86.777739318749</v>
      </c>
    </row>
    <row r="90" spans="1:5" ht="15.75">
      <c r="A90" s="1">
        <v>98.95</v>
      </c>
      <c r="B90" s="1">
        <v>1.1747</v>
      </c>
      <c r="C90" s="1">
        <f t="shared" si="3"/>
        <v>1.1665275476546693</v>
      </c>
      <c r="D90" s="2">
        <f t="shared" si="4"/>
        <v>1.1686011429522747</v>
      </c>
      <c r="E90" s="1">
        <f t="shared" si="5"/>
        <v>87.89018046929911</v>
      </c>
    </row>
    <row r="91" spans="1:5" ht="15.75">
      <c r="A91" s="1">
        <v>100.24</v>
      </c>
      <c r="B91" s="1">
        <v>1.147</v>
      </c>
      <c r="C91" s="1">
        <f aca="true" t="shared" si="6" ref="C91:C154">B91*(1+($I$37+$I$38*A91)/(1282900)+($I$39+A91*$I$40-$I$41)/400)</f>
        <v>1.1391539545001255</v>
      </c>
      <c r="D91" s="2">
        <f aca="true" t="shared" si="7" ref="D91:D154">G$27+G$29*A91</f>
        <v>1.1697217071709882</v>
      </c>
      <c r="E91" s="1">
        <f aca="true" t="shared" si="8" ref="E91:E154">E90+(A91-A90)/D91</f>
        <v>88.99300688697747</v>
      </c>
    </row>
    <row r="92" spans="1:5" ht="15.75">
      <c r="A92" s="1">
        <v>101.99</v>
      </c>
      <c r="B92" s="1">
        <v>1.1567</v>
      </c>
      <c r="C92" s="1">
        <f t="shared" si="6"/>
        <v>1.1489705066653175</v>
      </c>
      <c r="D92" s="2">
        <f t="shared" si="7"/>
        <v>1.171241852428933</v>
      </c>
      <c r="E92" s="1">
        <f t="shared" si="8"/>
        <v>90.4871474834485</v>
      </c>
    </row>
    <row r="93" spans="1:5" ht="15.75">
      <c r="A93" s="1">
        <v>102.45</v>
      </c>
      <c r="B93" s="1">
        <v>1.175</v>
      </c>
      <c r="C93" s="1">
        <f t="shared" si="6"/>
        <v>1.1671970578639734</v>
      </c>
      <c r="D93" s="2">
        <f t="shared" si="7"/>
        <v>1.1716414334681642</v>
      </c>
      <c r="E93" s="1">
        <f t="shared" si="8"/>
        <v>90.87975906823887</v>
      </c>
    </row>
    <row r="94" spans="1:5" ht="15.75">
      <c r="A94" s="1">
        <v>104.79</v>
      </c>
      <c r="B94" s="1">
        <v>1.2658</v>
      </c>
      <c r="C94" s="1">
        <f t="shared" si="6"/>
        <v>1.2576617109614459</v>
      </c>
      <c r="D94" s="2">
        <f t="shared" si="7"/>
        <v>1.1736740848416447</v>
      </c>
      <c r="E94" s="1">
        <f t="shared" si="8"/>
        <v>92.87349824184916</v>
      </c>
    </row>
    <row r="95" spans="1:5" ht="15.75">
      <c r="A95" s="1">
        <v>105.45</v>
      </c>
      <c r="B95" s="1">
        <v>1.0474</v>
      </c>
      <c r="C95" s="1">
        <f t="shared" si="6"/>
        <v>1.0407283471223225</v>
      </c>
      <c r="D95" s="2">
        <f t="shared" si="7"/>
        <v>1.1742473967674982</v>
      </c>
      <c r="E95" s="1">
        <f t="shared" si="8"/>
        <v>93.43556037783249</v>
      </c>
    </row>
    <row r="96" spans="1:5" ht="15.75">
      <c r="A96" s="1">
        <v>106.95</v>
      </c>
      <c r="B96" s="1">
        <v>1.3684</v>
      </c>
      <c r="C96" s="1">
        <f t="shared" si="6"/>
        <v>1.3598691333608015</v>
      </c>
      <c r="D96" s="2">
        <f t="shared" si="7"/>
        <v>1.1755503784171653</v>
      </c>
      <c r="E96" s="1">
        <f t="shared" si="8"/>
        <v>94.71155843588228</v>
      </c>
    </row>
    <row r="97" spans="1:5" ht="15.75">
      <c r="A97" s="1">
        <v>108.45</v>
      </c>
      <c r="B97" s="1">
        <v>0.9813</v>
      </c>
      <c r="C97" s="1">
        <f t="shared" si="6"/>
        <v>0.9753153910811757</v>
      </c>
      <c r="D97" s="2">
        <f t="shared" si="7"/>
        <v>1.1768533600668323</v>
      </c>
      <c r="E97" s="1">
        <f t="shared" si="8"/>
        <v>95.98614374183308</v>
      </c>
    </row>
    <row r="98" spans="1:5" ht="15.75">
      <c r="A98" s="1">
        <v>109.95</v>
      </c>
      <c r="B98" s="1">
        <v>1.3658</v>
      </c>
      <c r="C98" s="1">
        <f t="shared" si="6"/>
        <v>1.3576555751765595</v>
      </c>
      <c r="D98" s="2">
        <f t="shared" si="7"/>
        <v>1.178156341716499</v>
      </c>
      <c r="E98" s="1">
        <f t="shared" si="8"/>
        <v>97.25931942055038</v>
      </c>
    </row>
    <row r="99" spans="1:5" ht="15.75">
      <c r="A99" s="1">
        <v>111.65</v>
      </c>
      <c r="B99" s="1">
        <v>1.137</v>
      </c>
      <c r="C99" s="1">
        <f t="shared" si="6"/>
        <v>1.1303945892853715</v>
      </c>
      <c r="D99" s="2">
        <f t="shared" si="7"/>
        <v>1.1796330542527884</v>
      </c>
      <c r="E99" s="1">
        <f t="shared" si="8"/>
        <v>98.70044553504098</v>
      </c>
    </row>
    <row r="100" spans="1:5" ht="15.75">
      <c r="A100" s="1">
        <v>112.15</v>
      </c>
      <c r="B100" s="1">
        <v>1.223</v>
      </c>
      <c r="C100" s="1">
        <f t="shared" si="6"/>
        <v>1.2159502255129466</v>
      </c>
      <c r="D100" s="2">
        <f t="shared" si="7"/>
        <v>1.180067381469344</v>
      </c>
      <c r="E100" s="1">
        <f t="shared" si="8"/>
        <v>99.12415015382084</v>
      </c>
    </row>
    <row r="101" spans="1:5" ht="15.75">
      <c r="A101" s="1">
        <v>114.94</v>
      </c>
      <c r="B101" s="1">
        <v>1.2092</v>
      </c>
      <c r="C101" s="1">
        <f t="shared" si="6"/>
        <v>1.202534611189288</v>
      </c>
      <c r="D101" s="2">
        <f t="shared" si="7"/>
        <v>1.1824909273377247</v>
      </c>
      <c r="E101" s="1">
        <f t="shared" si="8"/>
        <v>101.48357629020687</v>
      </c>
    </row>
    <row r="102" spans="1:5" ht="15.75">
      <c r="A102" s="1">
        <v>116.45</v>
      </c>
      <c r="B102" s="1">
        <v>1.1576</v>
      </c>
      <c r="C102" s="1">
        <f t="shared" si="6"/>
        <v>1.1513769859068483</v>
      </c>
      <c r="D102" s="2">
        <f t="shared" si="7"/>
        <v>1.1838025955317228</v>
      </c>
      <c r="E102" s="1">
        <f t="shared" si="8"/>
        <v>102.75912679643106</v>
      </c>
    </row>
    <row r="103" spans="1:5" ht="15.75">
      <c r="A103" s="1">
        <v>117.95</v>
      </c>
      <c r="B103" s="1">
        <v>1.3185</v>
      </c>
      <c r="C103" s="1">
        <f t="shared" si="6"/>
        <v>1.3115907269118663</v>
      </c>
      <c r="D103" s="2">
        <f t="shared" si="7"/>
        <v>1.1851055771813899</v>
      </c>
      <c r="E103" s="1">
        <f t="shared" si="8"/>
        <v>104.02483681322767</v>
      </c>
    </row>
    <row r="104" spans="1:5" ht="15.75">
      <c r="A104" s="1">
        <v>119.45</v>
      </c>
      <c r="B104" s="1">
        <v>1.1735</v>
      </c>
      <c r="C104" s="1">
        <f t="shared" si="6"/>
        <v>1.1675096162339467</v>
      </c>
      <c r="D104" s="2">
        <f t="shared" si="7"/>
        <v>1.1864085588310567</v>
      </c>
      <c r="E104" s="1">
        <f t="shared" si="8"/>
        <v>105.28915675498358</v>
      </c>
    </row>
    <row r="105" spans="1:5" ht="15.75">
      <c r="A105" s="1">
        <v>120.95</v>
      </c>
      <c r="B105" s="1">
        <v>1.2001</v>
      </c>
      <c r="C105" s="1">
        <f t="shared" si="6"/>
        <v>1.1941364887746924</v>
      </c>
      <c r="D105" s="2">
        <f t="shared" si="7"/>
        <v>1.1877115404807237</v>
      </c>
      <c r="E105" s="1">
        <f t="shared" si="8"/>
        <v>106.55208967166878</v>
      </c>
    </row>
    <row r="106" spans="1:5" ht="15.75">
      <c r="A106" s="1">
        <v>121.6</v>
      </c>
      <c r="B106" s="1">
        <v>1.1865</v>
      </c>
      <c r="C106" s="1">
        <f t="shared" si="6"/>
        <v>1.18067375596158</v>
      </c>
      <c r="D106" s="2">
        <f t="shared" si="7"/>
        <v>1.188276165862246</v>
      </c>
      <c r="E106" s="1">
        <f t="shared" si="8"/>
        <v>107.09910055909859</v>
      </c>
    </row>
    <row r="107" spans="1:5" ht="15.75">
      <c r="A107" s="1">
        <v>122.95</v>
      </c>
      <c r="B107" s="1">
        <v>1.2221</v>
      </c>
      <c r="C107" s="1">
        <f t="shared" si="6"/>
        <v>1.2162480198994925</v>
      </c>
      <c r="D107" s="2">
        <f t="shared" si="7"/>
        <v>1.1894488493469464</v>
      </c>
      <c r="E107" s="1">
        <f t="shared" si="8"/>
        <v>108.23408000839665</v>
      </c>
    </row>
    <row r="108" spans="1:5" ht="15.75">
      <c r="A108" s="1">
        <v>124.45</v>
      </c>
      <c r="B108" s="1">
        <v>1.2135</v>
      </c>
      <c r="C108" s="1">
        <f t="shared" si="6"/>
        <v>1.2078536748495186</v>
      </c>
      <c r="D108" s="2">
        <f t="shared" si="7"/>
        <v>1.1907518309966134</v>
      </c>
      <c r="E108" s="1">
        <f t="shared" si="8"/>
        <v>109.49378833800262</v>
      </c>
    </row>
    <row r="109" spans="1:5" ht="15.75">
      <c r="A109" s="1">
        <v>125.95</v>
      </c>
      <c r="B109" s="1">
        <v>1.2821</v>
      </c>
      <c r="C109" s="1">
        <f t="shared" si="6"/>
        <v>1.2763082561684782</v>
      </c>
      <c r="D109" s="2">
        <f t="shared" si="7"/>
        <v>1.1920548126462804</v>
      </c>
      <c r="E109" s="1">
        <f t="shared" si="8"/>
        <v>110.75211973693393</v>
      </c>
    </row>
    <row r="110" spans="1:5" ht="15.75">
      <c r="A110" s="1">
        <v>127.45</v>
      </c>
      <c r="B110" s="1">
        <v>0.9978</v>
      </c>
      <c r="C110" s="1">
        <f t="shared" si="6"/>
        <v>0.9934277885640128</v>
      </c>
      <c r="D110" s="2">
        <f t="shared" si="7"/>
        <v>1.1933577942959475</v>
      </c>
      <c r="E110" s="1">
        <f t="shared" si="8"/>
        <v>112.00907721202627</v>
      </c>
    </row>
    <row r="111" spans="1:5" ht="15.75">
      <c r="A111" s="1">
        <v>128.95</v>
      </c>
      <c r="B111" s="1">
        <v>1.1579</v>
      </c>
      <c r="C111" s="1">
        <f t="shared" si="6"/>
        <v>1.1529831924511111</v>
      </c>
      <c r="D111" s="2">
        <f t="shared" si="7"/>
        <v>1.1946607759456145</v>
      </c>
      <c r="E111" s="1">
        <f t="shared" si="8"/>
        <v>113.2646637602769</v>
      </c>
    </row>
    <row r="112" spans="1:5" ht="15.75">
      <c r="A112" s="1">
        <v>130.95</v>
      </c>
      <c r="B112" s="1">
        <v>1.1075</v>
      </c>
      <c r="C112" s="1">
        <f t="shared" si="6"/>
        <v>1.102997349698788</v>
      </c>
      <c r="D112" s="2">
        <f t="shared" si="7"/>
        <v>1.196398084811837</v>
      </c>
      <c r="E112" s="1">
        <f t="shared" si="8"/>
        <v>114.93634814809883</v>
      </c>
    </row>
    <row r="113" spans="1:5" ht="15.75">
      <c r="A113" s="1">
        <v>132.45</v>
      </c>
      <c r="B113" s="1">
        <v>1.179</v>
      </c>
      <c r="C113" s="1">
        <f t="shared" si="6"/>
        <v>1.1743664575532908</v>
      </c>
      <c r="D113" s="2">
        <f t="shared" si="7"/>
        <v>1.197701066461504</v>
      </c>
      <c r="E113" s="1">
        <f t="shared" si="8"/>
        <v>116.18874746709719</v>
      </c>
    </row>
    <row r="114" spans="1:5" ht="15.75">
      <c r="A114" s="1">
        <v>133.95</v>
      </c>
      <c r="B114" s="1">
        <v>1.1203</v>
      </c>
      <c r="C114" s="1">
        <f t="shared" si="6"/>
        <v>1.1160489942821072</v>
      </c>
      <c r="D114" s="2">
        <f t="shared" si="7"/>
        <v>1.199004048111171</v>
      </c>
      <c r="E114" s="1">
        <f t="shared" si="8"/>
        <v>117.43978577873841</v>
      </c>
    </row>
    <row r="115" spans="1:5" ht="15.75">
      <c r="A115" s="1">
        <v>135.45</v>
      </c>
      <c r="B115" s="1">
        <v>1.1924</v>
      </c>
      <c r="C115" s="1">
        <f t="shared" si="6"/>
        <v>1.1880370234116484</v>
      </c>
      <c r="D115" s="2">
        <f t="shared" si="7"/>
        <v>1.200307029760838</v>
      </c>
      <c r="E115" s="1">
        <f t="shared" si="8"/>
        <v>118.68946603787917</v>
      </c>
    </row>
    <row r="116" spans="1:5" ht="15.75">
      <c r="A116" s="1">
        <v>136.95</v>
      </c>
      <c r="B116" s="1">
        <v>1.2263</v>
      </c>
      <c r="C116" s="1">
        <f t="shared" si="6"/>
        <v>1.2219791927842356</v>
      </c>
      <c r="D116" s="2">
        <f t="shared" si="7"/>
        <v>1.201610011410505</v>
      </c>
      <c r="E116" s="1">
        <f t="shared" si="8"/>
        <v>119.93779118976371</v>
      </c>
    </row>
    <row r="117" spans="1:5" ht="15.75">
      <c r="A117" s="1">
        <v>138.45</v>
      </c>
      <c r="B117" s="1">
        <v>1.3658</v>
      </c>
      <c r="C117" s="1">
        <f t="shared" si="6"/>
        <v>1.3611727879144335</v>
      </c>
      <c r="D117" s="2">
        <f t="shared" si="7"/>
        <v>1.202912993060172</v>
      </c>
      <c r="E117" s="1">
        <f t="shared" si="8"/>
        <v>121.18476417006552</v>
      </c>
    </row>
    <row r="118" spans="1:5" ht="15.75">
      <c r="A118" s="1">
        <v>140</v>
      </c>
      <c r="B118" s="1">
        <v>1.1756</v>
      </c>
      <c r="C118" s="1">
        <f t="shared" si="6"/>
        <v>1.1717818176010106</v>
      </c>
      <c r="D118" s="2">
        <f t="shared" si="7"/>
        <v>1.2042594074314945</v>
      </c>
      <c r="E118" s="1">
        <f t="shared" si="8"/>
        <v>122.47186227404124</v>
      </c>
    </row>
    <row r="119" spans="1:5" ht="15.75">
      <c r="A119" s="1">
        <v>140.45</v>
      </c>
      <c r="B119" s="1">
        <v>1.2628</v>
      </c>
      <c r="C119" s="1">
        <f t="shared" si="6"/>
        <v>1.2587499511878815</v>
      </c>
      <c r="D119" s="2">
        <f t="shared" si="7"/>
        <v>1.2046503019263946</v>
      </c>
      <c r="E119" s="1">
        <f t="shared" si="8"/>
        <v>122.84541466454027</v>
      </c>
    </row>
    <row r="120" spans="1:5" ht="15.75">
      <c r="A120" s="1">
        <v>141.95</v>
      </c>
      <c r="B120" s="1">
        <v>1.2337</v>
      </c>
      <c r="C120" s="1">
        <f t="shared" si="6"/>
        <v>1.2299104926504754</v>
      </c>
      <c r="D120" s="2">
        <f t="shared" si="7"/>
        <v>1.2059532835760616</v>
      </c>
      <c r="E120" s="1">
        <f t="shared" si="8"/>
        <v>124.08924394087177</v>
      </c>
    </row>
    <row r="121" spans="1:5" ht="15.75">
      <c r="A121" s="1">
        <v>143.45</v>
      </c>
      <c r="B121" s="1">
        <v>1.1887</v>
      </c>
      <c r="C121" s="1">
        <f t="shared" si="6"/>
        <v>1.185209830219249</v>
      </c>
      <c r="D121" s="2">
        <f t="shared" si="7"/>
        <v>1.2072562652257286</v>
      </c>
      <c r="E121" s="1">
        <f t="shared" si="8"/>
        <v>125.33173076260678</v>
      </c>
    </row>
    <row r="122" spans="1:5" ht="15.75">
      <c r="A122" s="1">
        <v>144.95</v>
      </c>
      <c r="B122" s="1">
        <v>1.2516</v>
      </c>
      <c r="C122" s="1">
        <f t="shared" si="6"/>
        <v>1.2480947861953098</v>
      </c>
      <c r="D122" s="2">
        <f t="shared" si="7"/>
        <v>1.2085592468753956</v>
      </c>
      <c r="E122" s="1">
        <f t="shared" si="8"/>
        <v>126.57287802442129</v>
      </c>
    </row>
    <row r="123" spans="1:5" ht="15.75">
      <c r="A123" s="1">
        <v>146.45</v>
      </c>
      <c r="B123" s="1">
        <v>1.1408</v>
      </c>
      <c r="C123" s="1">
        <f t="shared" si="6"/>
        <v>1.1377597117873295</v>
      </c>
      <c r="D123" s="2">
        <f t="shared" si="7"/>
        <v>1.2098622285250626</v>
      </c>
      <c r="E123" s="1">
        <f t="shared" si="8"/>
        <v>127.81268861163885</v>
      </c>
    </row>
    <row r="124" spans="1:5" ht="15.75">
      <c r="A124" s="1">
        <v>147.95</v>
      </c>
      <c r="B124" s="1">
        <v>1.1899</v>
      </c>
      <c r="C124" s="1">
        <f t="shared" si="6"/>
        <v>1.1868901333662687</v>
      </c>
      <c r="D124" s="2">
        <f t="shared" si="7"/>
        <v>1.2111652101747297</v>
      </c>
      <c r="E124" s="1">
        <f t="shared" si="8"/>
        <v>129.05116540027086</v>
      </c>
    </row>
    <row r="125" spans="1:5" ht="15.75">
      <c r="A125" s="1">
        <v>149.45</v>
      </c>
      <c r="B125" s="1">
        <v>1.3965</v>
      </c>
      <c r="C125" s="1">
        <f t="shared" si="6"/>
        <v>1.3931568135804808</v>
      </c>
      <c r="D125" s="2">
        <f t="shared" si="7"/>
        <v>1.2124681918243967</v>
      </c>
      <c r="E125" s="1">
        <f t="shared" si="8"/>
        <v>130.28831125705656</v>
      </c>
    </row>
    <row r="126" spans="1:5" ht="15.75">
      <c r="A126" s="1">
        <v>149.95</v>
      </c>
      <c r="B126" s="1">
        <v>1.2029</v>
      </c>
      <c r="C126" s="1">
        <f t="shared" si="6"/>
        <v>1.2000746330130332</v>
      </c>
      <c r="D126" s="2">
        <f t="shared" si="7"/>
        <v>1.2129025190409521</v>
      </c>
      <c r="E126" s="1">
        <f t="shared" si="8"/>
        <v>130.70054553982098</v>
      </c>
    </row>
    <row r="127" spans="1:5" ht="15.75">
      <c r="A127" s="1">
        <v>151.45</v>
      </c>
      <c r="B127" s="1">
        <v>1.243</v>
      </c>
      <c r="C127" s="1">
        <f t="shared" si="6"/>
        <v>1.2402489187981611</v>
      </c>
      <c r="D127" s="2">
        <f t="shared" si="7"/>
        <v>1.2142055006906192</v>
      </c>
      <c r="E127" s="1">
        <f t="shared" si="8"/>
        <v>131.9359212642324</v>
      </c>
    </row>
    <row r="128" spans="1:5" ht="15.75">
      <c r="A128" s="1">
        <v>152.95</v>
      </c>
      <c r="B128" s="1">
        <v>1.345</v>
      </c>
      <c r="C128" s="1">
        <f t="shared" si="6"/>
        <v>1.3422054636483318</v>
      </c>
      <c r="D128" s="2">
        <f t="shared" si="7"/>
        <v>1.2155084823402862</v>
      </c>
      <c r="E128" s="1">
        <f t="shared" si="8"/>
        <v>133.16997271002072</v>
      </c>
    </row>
    <row r="129" spans="1:5" ht="15.75">
      <c r="A129" s="1">
        <v>154.45</v>
      </c>
      <c r="B129" s="1">
        <v>1.2535</v>
      </c>
      <c r="C129" s="1">
        <f t="shared" si="6"/>
        <v>1.251065470881842</v>
      </c>
      <c r="D129" s="2">
        <f t="shared" si="7"/>
        <v>1.2168114639899532</v>
      </c>
      <c r="E129" s="1">
        <f t="shared" si="8"/>
        <v>134.40270271330442</v>
      </c>
    </row>
    <row r="130" spans="1:5" ht="15.75">
      <c r="A130" s="1">
        <v>155.95</v>
      </c>
      <c r="B130" s="1">
        <v>1.1114</v>
      </c>
      <c r="C130" s="1">
        <f t="shared" si="6"/>
        <v>1.109392091237734</v>
      </c>
      <c r="D130" s="2">
        <f t="shared" si="7"/>
        <v>1.2181144456396202</v>
      </c>
      <c r="E130" s="1">
        <f t="shared" si="8"/>
        <v>135.6341141011009</v>
      </c>
    </row>
    <row r="131" spans="1:5" ht="15.75">
      <c r="A131" s="1">
        <v>157.45</v>
      </c>
      <c r="B131" s="1">
        <v>1.2492</v>
      </c>
      <c r="C131" s="1">
        <f t="shared" si="6"/>
        <v>1.2471124479651574</v>
      </c>
      <c r="D131" s="2">
        <f t="shared" si="7"/>
        <v>1.2194174272892873</v>
      </c>
      <c r="E131" s="1">
        <f t="shared" si="8"/>
        <v>136.8642096913652</v>
      </c>
    </row>
    <row r="132" spans="1:5" ht="15.75">
      <c r="A132" s="1">
        <v>158.95</v>
      </c>
      <c r="B132" s="1">
        <v>1.1703</v>
      </c>
      <c r="C132" s="1">
        <f t="shared" si="6"/>
        <v>1.1685029176067927</v>
      </c>
      <c r="D132" s="2">
        <f t="shared" si="7"/>
        <v>1.2207204089389543</v>
      </c>
      <c r="E132" s="1">
        <f t="shared" si="8"/>
        <v>138.0929922930289</v>
      </c>
    </row>
    <row r="133" spans="1:5" ht="15.75">
      <c r="A133" s="1">
        <v>159.37</v>
      </c>
      <c r="B133" s="1">
        <v>1.3755</v>
      </c>
      <c r="C133" s="1">
        <f t="shared" si="6"/>
        <v>1.3734400185245799</v>
      </c>
      <c r="D133" s="2">
        <f t="shared" si="7"/>
        <v>1.221085243800861</v>
      </c>
      <c r="E133" s="1">
        <f t="shared" si="8"/>
        <v>138.43694862378652</v>
      </c>
    </row>
    <row r="134" spans="1:5" ht="15.75">
      <c r="A134" s="1">
        <v>160.95</v>
      </c>
      <c r="B134" s="1">
        <v>1.3497</v>
      </c>
      <c r="C134" s="1">
        <f t="shared" si="6"/>
        <v>1.3478713480280973</v>
      </c>
      <c r="D134" s="2">
        <f t="shared" si="7"/>
        <v>1.2224577178051768</v>
      </c>
      <c r="E134" s="1">
        <f t="shared" si="8"/>
        <v>139.72942686412742</v>
      </c>
    </row>
    <row r="135" spans="1:5" ht="15.75">
      <c r="A135" s="1">
        <v>162.75</v>
      </c>
      <c r="B135" s="1">
        <v>1.234</v>
      </c>
      <c r="C135" s="1">
        <f t="shared" si="6"/>
        <v>1.232528808326799</v>
      </c>
      <c r="D135" s="2">
        <f t="shared" si="7"/>
        <v>1.2240212957847771</v>
      </c>
      <c r="E135" s="1">
        <f t="shared" si="8"/>
        <v>141.1999895138123</v>
      </c>
    </row>
    <row r="136" spans="1:5" ht="15.75">
      <c r="A136" s="1">
        <v>163.95</v>
      </c>
      <c r="B136" s="1">
        <v>1.2683</v>
      </c>
      <c r="C136" s="1">
        <f t="shared" si="6"/>
        <v>1.2669254366782614</v>
      </c>
      <c r="D136" s="2">
        <f t="shared" si="7"/>
        <v>1.2250636811045108</v>
      </c>
      <c r="E136" s="1">
        <f t="shared" si="8"/>
        <v>142.17953042952868</v>
      </c>
    </row>
    <row r="137" spans="1:5" ht="15.75">
      <c r="A137" s="1">
        <v>166.95</v>
      </c>
      <c r="B137" s="1">
        <v>1.2426</v>
      </c>
      <c r="C137" s="1">
        <f t="shared" si="6"/>
        <v>1.2415901265269857</v>
      </c>
      <c r="D137" s="2">
        <f t="shared" si="7"/>
        <v>1.2276696444038449</v>
      </c>
      <c r="E137" s="1">
        <f t="shared" si="8"/>
        <v>144.62318456211645</v>
      </c>
    </row>
    <row r="138" spans="1:5" ht="15.75">
      <c r="A138" s="1">
        <v>169.8</v>
      </c>
      <c r="B138" s="1">
        <v>1.2465</v>
      </c>
      <c r="C138" s="1">
        <f t="shared" si="6"/>
        <v>1.2458079560557016</v>
      </c>
      <c r="D138" s="2">
        <f t="shared" si="7"/>
        <v>1.2301453095382122</v>
      </c>
      <c r="E138" s="1">
        <f t="shared" si="8"/>
        <v>146.93998403117257</v>
      </c>
    </row>
    <row r="139" spans="1:5" ht="15.75">
      <c r="A139" s="1">
        <v>170.29</v>
      </c>
      <c r="B139" s="1">
        <v>1.2213</v>
      </c>
      <c r="C139" s="1">
        <f t="shared" si="6"/>
        <v>1.2206760204136358</v>
      </c>
      <c r="D139" s="2">
        <f t="shared" si="7"/>
        <v>1.2305709502104367</v>
      </c>
      <c r="E139" s="1">
        <f t="shared" si="8"/>
        <v>147.3381731806208</v>
      </c>
    </row>
    <row r="140" spans="1:5" ht="15.75">
      <c r="A140" s="1">
        <v>172.81</v>
      </c>
      <c r="B140" s="1">
        <v>1.3023</v>
      </c>
      <c r="C140" s="1">
        <f t="shared" si="6"/>
        <v>1.301931172922011</v>
      </c>
      <c r="D140" s="2">
        <f t="shared" si="7"/>
        <v>1.2327599593818772</v>
      </c>
      <c r="E140" s="1">
        <f t="shared" si="8"/>
        <v>149.38236676496106</v>
      </c>
    </row>
    <row r="141" spans="1:5" ht="15.75">
      <c r="A141" s="1">
        <v>173.45</v>
      </c>
      <c r="B141" s="1">
        <v>1.3271</v>
      </c>
      <c r="C141" s="1">
        <f t="shared" si="6"/>
        <v>1.3268008942983256</v>
      </c>
      <c r="D141" s="2">
        <f t="shared" si="7"/>
        <v>1.2333158982190684</v>
      </c>
      <c r="E141" s="1">
        <f t="shared" si="8"/>
        <v>149.90129301972203</v>
      </c>
    </row>
    <row r="142" spans="1:5" ht="15.75">
      <c r="A142" s="1">
        <v>174.95</v>
      </c>
      <c r="B142" s="1">
        <v>1.2896</v>
      </c>
      <c r="C142" s="1">
        <f t="shared" si="6"/>
        <v>1.2894841346977093</v>
      </c>
      <c r="D142" s="2">
        <f t="shared" si="7"/>
        <v>1.2346188798687354</v>
      </c>
      <c r="E142" s="1">
        <f t="shared" si="8"/>
        <v>151.11624285117082</v>
      </c>
    </row>
    <row r="143" spans="1:5" ht="15.75">
      <c r="A143" s="1">
        <v>176.6</v>
      </c>
      <c r="B143" s="1">
        <v>1.2421</v>
      </c>
      <c r="C143" s="1">
        <f t="shared" si="6"/>
        <v>1.2421735879628186</v>
      </c>
      <c r="D143" s="2">
        <f t="shared" si="7"/>
        <v>1.2360521596833691</v>
      </c>
      <c r="E143" s="1">
        <f t="shared" si="8"/>
        <v>152.45113797438526</v>
      </c>
    </row>
    <row r="144" spans="1:5" ht="15.75">
      <c r="A144" s="1">
        <v>177.95</v>
      </c>
      <c r="B144" s="1">
        <v>1.2752</v>
      </c>
      <c r="C144" s="1">
        <f t="shared" si="6"/>
        <v>1.2754311020910216</v>
      </c>
      <c r="D144" s="2">
        <f t="shared" si="7"/>
        <v>1.2372248431680695</v>
      </c>
      <c r="E144" s="1">
        <f t="shared" si="8"/>
        <v>153.54228968173632</v>
      </c>
    </row>
    <row r="145" spans="1:5" ht="15.75">
      <c r="A145" s="1">
        <v>179.39</v>
      </c>
      <c r="B145" s="1">
        <v>1.2209</v>
      </c>
      <c r="C145" s="1">
        <f t="shared" si="6"/>
        <v>1.2212801194644984</v>
      </c>
      <c r="D145" s="2">
        <f t="shared" si="7"/>
        <v>1.2384757055517497</v>
      </c>
      <c r="E145" s="1">
        <f t="shared" si="8"/>
        <v>154.70500930033268</v>
      </c>
    </row>
    <row r="146" spans="1:5" ht="15.75">
      <c r="A146" s="1">
        <v>180.78</v>
      </c>
      <c r="B146" s="1">
        <v>1.194</v>
      </c>
      <c r="C146" s="1">
        <f t="shared" si="6"/>
        <v>1.1945217078990307</v>
      </c>
      <c r="D146" s="2">
        <f t="shared" si="7"/>
        <v>1.2396831352137745</v>
      </c>
      <c r="E146" s="1">
        <f t="shared" si="8"/>
        <v>155.82626356322973</v>
      </c>
    </row>
    <row r="147" spans="1:5" ht="15.75">
      <c r="A147" s="1">
        <v>181.5</v>
      </c>
      <c r="B147" s="1">
        <v>1.2992</v>
      </c>
      <c r="C147" s="1">
        <f t="shared" si="6"/>
        <v>1.2998521971759684</v>
      </c>
      <c r="D147" s="2">
        <f t="shared" si="7"/>
        <v>1.2403085664056146</v>
      </c>
      <c r="E147" s="1">
        <f t="shared" si="8"/>
        <v>156.40676427047433</v>
      </c>
    </row>
    <row r="148" spans="1:5" ht="15.75">
      <c r="A148" s="1">
        <v>182.95</v>
      </c>
      <c r="B148" s="1">
        <v>1.2426</v>
      </c>
      <c r="C148" s="1">
        <f t="shared" si="6"/>
        <v>1.243386588385194</v>
      </c>
      <c r="D148" s="2">
        <f t="shared" si="7"/>
        <v>1.241568115333626</v>
      </c>
      <c r="E148" s="1">
        <f t="shared" si="8"/>
        <v>157.57464220007978</v>
      </c>
    </row>
    <row r="149" spans="1:5" ht="15.75">
      <c r="A149" s="1">
        <v>184.45</v>
      </c>
      <c r="B149" s="1">
        <v>1.2828</v>
      </c>
      <c r="C149" s="1">
        <f t="shared" si="6"/>
        <v>1.2837859026032106</v>
      </c>
      <c r="D149" s="2">
        <f t="shared" si="7"/>
        <v>1.242871096983293</v>
      </c>
      <c r="E149" s="1">
        <f t="shared" si="8"/>
        <v>158.78152520157593</v>
      </c>
    </row>
    <row r="150" spans="1:5" ht="15.75">
      <c r="A150" s="1">
        <v>185.95</v>
      </c>
      <c r="B150" s="1">
        <v>1.3093</v>
      </c>
      <c r="C150" s="1">
        <f t="shared" si="6"/>
        <v>1.3104837279342008</v>
      </c>
      <c r="D150" s="2">
        <f t="shared" si="7"/>
        <v>1.24417407863296</v>
      </c>
      <c r="E150" s="1">
        <f t="shared" si="8"/>
        <v>159.98714427511277</v>
      </c>
    </row>
    <row r="151" spans="1:5" ht="15.75">
      <c r="A151" s="1">
        <v>187.45</v>
      </c>
      <c r="B151" s="1">
        <v>1.2494</v>
      </c>
      <c r="C151" s="1">
        <f t="shared" si="6"/>
        <v>1.2506989127615882</v>
      </c>
      <c r="D151" s="2">
        <f t="shared" si="7"/>
        <v>1.245477060282627</v>
      </c>
      <c r="E151" s="1">
        <f t="shared" si="8"/>
        <v>161.19150206525916</v>
      </c>
    </row>
    <row r="152" spans="1:5" ht="15.75">
      <c r="A152" s="1">
        <v>187.95</v>
      </c>
      <c r="B152" s="1">
        <v>1.2771</v>
      </c>
      <c r="C152" s="1">
        <f t="shared" si="6"/>
        <v>1.2784854086000768</v>
      </c>
      <c r="D152" s="2">
        <f t="shared" si="7"/>
        <v>1.2459113874991827</v>
      </c>
      <c r="E152" s="1">
        <f t="shared" si="8"/>
        <v>161.59281471479164</v>
      </c>
    </row>
    <row r="153" spans="1:5" ht="15.75">
      <c r="A153" s="1">
        <v>190.28</v>
      </c>
      <c r="B153" s="1">
        <v>1.1648</v>
      </c>
      <c r="C153" s="1">
        <f t="shared" si="6"/>
        <v>1.1663088148347807</v>
      </c>
      <c r="D153" s="2">
        <f t="shared" si="7"/>
        <v>1.247935352328332</v>
      </c>
      <c r="E153" s="1">
        <f t="shared" si="8"/>
        <v>163.45989861112716</v>
      </c>
    </row>
    <row r="154" spans="1:5" ht="15.75">
      <c r="A154" s="1">
        <v>191.5</v>
      </c>
      <c r="B154" s="1">
        <v>1.2782</v>
      </c>
      <c r="C154" s="1">
        <f t="shared" si="6"/>
        <v>1.2799966113095278</v>
      </c>
      <c r="D154" s="2">
        <f t="shared" si="7"/>
        <v>1.2489951107367279</v>
      </c>
      <c r="E154" s="1">
        <f t="shared" si="8"/>
        <v>164.4366838599344</v>
      </c>
    </row>
    <row r="155" spans="1:5" ht="15.75">
      <c r="A155" s="1">
        <v>195.8</v>
      </c>
      <c r="B155" s="1">
        <v>1.3042</v>
      </c>
      <c r="C155" s="1">
        <f aca="true" t="shared" si="9" ref="C155:C200">B155*(1+($I$37+$I$38*A155)/(1282900)+($I$39+A155*$I$40-$I$41)/400)</f>
        <v>1.3065398895229448</v>
      </c>
      <c r="D155" s="2">
        <f aca="true" t="shared" si="10" ref="D155:D200">G$27+G$29*A155</f>
        <v>1.2527303247991066</v>
      </c>
      <c r="E155" s="1">
        <f aca="true" t="shared" si="11" ref="E155:E200">E154+(A155-A154)/D155</f>
        <v>167.86918638252607</v>
      </c>
    </row>
    <row r="156" spans="1:5" ht="15.75">
      <c r="A156" s="1">
        <v>196.95</v>
      </c>
      <c r="B156" s="1">
        <v>1.2952</v>
      </c>
      <c r="C156" s="1">
        <f t="shared" si="9"/>
        <v>1.2976583289074606</v>
      </c>
      <c r="D156" s="2">
        <f t="shared" si="10"/>
        <v>1.2537292773971846</v>
      </c>
      <c r="E156" s="1">
        <f t="shared" si="11"/>
        <v>168.78644979874576</v>
      </c>
    </row>
    <row r="157" spans="1:5" ht="15.75">
      <c r="A157" s="1">
        <v>197.45</v>
      </c>
      <c r="B157" s="1">
        <v>1.0639</v>
      </c>
      <c r="C157" s="1">
        <f t="shared" si="9"/>
        <v>1.0659673804325036</v>
      </c>
      <c r="D157" s="2">
        <f t="shared" si="10"/>
        <v>1.2541636046137403</v>
      </c>
      <c r="E157" s="1">
        <f t="shared" si="11"/>
        <v>169.18512186845072</v>
      </c>
    </row>
    <row r="158" spans="1:5" ht="15.75">
      <c r="A158" s="1">
        <v>199.48</v>
      </c>
      <c r="B158" s="1">
        <v>1.2343</v>
      </c>
      <c r="C158" s="1">
        <f t="shared" si="9"/>
        <v>1.236924906962661</v>
      </c>
      <c r="D158" s="2">
        <f t="shared" si="10"/>
        <v>1.2559269731129563</v>
      </c>
      <c r="E158" s="1">
        <f t="shared" si="11"/>
        <v>170.80145788436445</v>
      </c>
    </row>
    <row r="159" spans="1:5" ht="15.75">
      <c r="A159" s="1">
        <v>200.5</v>
      </c>
      <c r="B159" s="1">
        <v>1.2682</v>
      </c>
      <c r="C159" s="1">
        <f t="shared" si="9"/>
        <v>1.2710138837990013</v>
      </c>
      <c r="D159" s="2">
        <f t="shared" si="10"/>
        <v>1.2568130006347298</v>
      </c>
      <c r="E159" s="1">
        <f t="shared" si="11"/>
        <v>171.61303446694666</v>
      </c>
    </row>
    <row r="160" spans="1:5" ht="15.75">
      <c r="A160" s="1">
        <v>201.95</v>
      </c>
      <c r="B160" s="1">
        <v>1.2323</v>
      </c>
      <c r="C160" s="1">
        <f t="shared" si="9"/>
        <v>1.2351956836915903</v>
      </c>
      <c r="D160" s="2">
        <f t="shared" si="10"/>
        <v>1.2580725495627412</v>
      </c>
      <c r="E160" s="1">
        <f t="shared" si="11"/>
        <v>172.76559120980218</v>
      </c>
    </row>
    <row r="161" spans="1:5" ht="15.75">
      <c r="A161" s="1">
        <v>203.45</v>
      </c>
      <c r="B161" s="1">
        <v>1.1783</v>
      </c>
      <c r="C161" s="1">
        <f t="shared" si="9"/>
        <v>1.1812284966583517</v>
      </c>
      <c r="D161" s="2">
        <f t="shared" si="10"/>
        <v>1.2593755312124082</v>
      </c>
      <c r="E161" s="1">
        <f t="shared" si="11"/>
        <v>173.95665770492135</v>
      </c>
    </row>
    <row r="162" spans="1:5" ht="15.75">
      <c r="A162" s="1">
        <v>206.05</v>
      </c>
      <c r="B162" s="1">
        <v>1.262</v>
      </c>
      <c r="C162" s="1">
        <f t="shared" si="9"/>
        <v>1.2654330037852433</v>
      </c>
      <c r="D162" s="2">
        <f t="shared" si="10"/>
        <v>1.2616340327384976</v>
      </c>
      <c r="E162" s="1">
        <f t="shared" si="11"/>
        <v>176.01747719181841</v>
      </c>
    </row>
    <row r="163" spans="1:5" ht="15.75">
      <c r="A163" s="1">
        <v>206.95</v>
      </c>
      <c r="B163" s="1">
        <v>1.1197</v>
      </c>
      <c r="C163" s="1">
        <f t="shared" si="9"/>
        <v>1.1228369632454978</v>
      </c>
      <c r="D163" s="2">
        <f t="shared" si="10"/>
        <v>1.262415821728298</v>
      </c>
      <c r="E163" s="1">
        <f t="shared" si="11"/>
        <v>176.73039601342177</v>
      </c>
    </row>
    <row r="164" spans="1:5" ht="15.75">
      <c r="A164" s="1">
        <v>208.45</v>
      </c>
      <c r="B164" s="1">
        <v>1.288</v>
      </c>
      <c r="C164" s="1">
        <f t="shared" si="9"/>
        <v>1.2917830459677826</v>
      </c>
      <c r="D164" s="2">
        <f t="shared" si="10"/>
        <v>1.263718803377965</v>
      </c>
      <c r="E164" s="1">
        <f t="shared" si="11"/>
        <v>177.91736893492174</v>
      </c>
    </row>
    <row r="165" spans="1:5" ht="15.75">
      <c r="A165" s="1">
        <v>209.95</v>
      </c>
      <c r="B165" s="1">
        <v>1.1992</v>
      </c>
      <c r="C165" s="1">
        <f t="shared" si="9"/>
        <v>1.2028847632632287</v>
      </c>
      <c r="D165" s="2">
        <f t="shared" si="10"/>
        <v>1.2650217850276317</v>
      </c>
      <c r="E165" s="1">
        <f t="shared" si="11"/>
        <v>179.1031192656698</v>
      </c>
    </row>
    <row r="166" spans="1:5" ht="15.75">
      <c r="A166" s="1">
        <v>211.45</v>
      </c>
      <c r="B166" s="1">
        <v>1.1533</v>
      </c>
      <c r="C166" s="1">
        <f t="shared" si="9"/>
        <v>1.1570000418877178</v>
      </c>
      <c r="D166" s="2">
        <f t="shared" si="10"/>
        <v>1.2663247666772988</v>
      </c>
      <c r="E166" s="1">
        <f t="shared" si="11"/>
        <v>180.2876495216292</v>
      </c>
    </row>
    <row r="167" spans="1:5" ht="15.75">
      <c r="A167" s="1">
        <v>212.95</v>
      </c>
      <c r="B167" s="1">
        <v>1.2457</v>
      </c>
      <c r="C167" s="1">
        <f t="shared" si="9"/>
        <v>1.2498653200208274</v>
      </c>
      <c r="D167" s="2">
        <f t="shared" si="10"/>
        <v>1.2676277483269658</v>
      </c>
      <c r="E167" s="1">
        <f t="shared" si="11"/>
        <v>181.47096221100486</v>
      </c>
    </row>
    <row r="168" spans="1:5" ht="15.75">
      <c r="A168" s="1">
        <v>214.45</v>
      </c>
      <c r="B168" s="1">
        <v>1.2752</v>
      </c>
      <c r="C168" s="1">
        <f t="shared" si="9"/>
        <v>1.2796367977039464</v>
      </c>
      <c r="D168" s="2">
        <f t="shared" si="10"/>
        <v>1.2689307299766328</v>
      </c>
      <c r="E168" s="1">
        <f t="shared" si="11"/>
        <v>182.65305983427515</v>
      </c>
    </row>
    <row r="169" spans="1:5" ht="15.75">
      <c r="A169" s="1">
        <v>219.45</v>
      </c>
      <c r="B169" s="1">
        <v>1.2575</v>
      </c>
      <c r="C169" s="1">
        <f t="shared" si="9"/>
        <v>1.2624433401750637</v>
      </c>
      <c r="D169" s="2">
        <f t="shared" si="10"/>
        <v>1.2732740021421896</v>
      </c>
      <c r="E169" s="1">
        <f t="shared" si="11"/>
        <v>186.5799443788334</v>
      </c>
    </row>
    <row r="170" spans="1:5" ht="15.75">
      <c r="A170" s="1">
        <v>220.95</v>
      </c>
      <c r="B170" s="1">
        <v>1.2973</v>
      </c>
      <c r="C170" s="1">
        <f t="shared" si="9"/>
        <v>1.3025756295571094</v>
      </c>
      <c r="D170" s="2">
        <f t="shared" si="10"/>
        <v>1.2745769837918566</v>
      </c>
      <c r="E170" s="1">
        <f t="shared" si="11"/>
        <v>187.75680542298744</v>
      </c>
    </row>
    <row r="171" spans="1:5" ht="15.75">
      <c r="A171" s="1">
        <v>222.45</v>
      </c>
      <c r="B171" s="1">
        <v>1.1727</v>
      </c>
      <c r="C171" s="1">
        <f t="shared" si="9"/>
        <v>1.1776278726371796</v>
      </c>
      <c r="D171" s="2">
        <f t="shared" si="10"/>
        <v>1.2758799654415234</v>
      </c>
      <c r="E171" s="1">
        <f t="shared" si="11"/>
        <v>188.93246460772974</v>
      </c>
    </row>
    <row r="172" spans="1:5" ht="15.75">
      <c r="A172" s="1">
        <v>223.95</v>
      </c>
      <c r="B172" s="1">
        <v>1.286</v>
      </c>
      <c r="C172" s="1">
        <f t="shared" si="9"/>
        <v>1.2915782779328444</v>
      </c>
      <c r="D172" s="2">
        <f t="shared" si="10"/>
        <v>1.2771829470911904</v>
      </c>
      <c r="E172" s="1">
        <f t="shared" si="11"/>
        <v>190.10692438533349</v>
      </c>
    </row>
    <row r="173" spans="1:5" ht="15.75">
      <c r="A173" s="1">
        <v>225.45</v>
      </c>
      <c r="B173" s="1">
        <v>1.2755</v>
      </c>
      <c r="C173" s="1">
        <f t="shared" si="9"/>
        <v>1.2812056095848015</v>
      </c>
      <c r="D173" s="2">
        <f t="shared" si="10"/>
        <v>1.2784859287408574</v>
      </c>
      <c r="E173" s="1">
        <f t="shared" si="11"/>
        <v>191.2801872005741</v>
      </c>
    </row>
    <row r="174" spans="1:5" ht="15.75">
      <c r="A174" s="1">
        <v>226.8</v>
      </c>
      <c r="B174" s="1">
        <v>1.2161</v>
      </c>
      <c r="C174" s="1">
        <f t="shared" si="9"/>
        <v>1.221688243414395</v>
      </c>
      <c r="D174" s="2">
        <f t="shared" si="10"/>
        <v>1.2796586122255578</v>
      </c>
      <c r="E174" s="1">
        <f t="shared" si="11"/>
        <v>192.33515607047613</v>
      </c>
    </row>
    <row r="175" spans="1:5" ht="15.75">
      <c r="A175" s="1">
        <v>227.47</v>
      </c>
      <c r="B175" s="1">
        <v>1.2461</v>
      </c>
      <c r="C175" s="1">
        <f t="shared" si="9"/>
        <v>1.251901538654757</v>
      </c>
      <c r="D175" s="2">
        <f t="shared" si="10"/>
        <v>1.2802406106957422</v>
      </c>
      <c r="E175" s="1">
        <f t="shared" si="11"/>
        <v>192.85849519470207</v>
      </c>
    </row>
    <row r="176" spans="1:5" ht="15.75">
      <c r="A176" s="1">
        <v>228.95</v>
      </c>
      <c r="B176" s="1">
        <v>1.1751</v>
      </c>
      <c r="C176" s="1">
        <f t="shared" si="9"/>
        <v>1.1807281258723528</v>
      </c>
      <c r="D176" s="2">
        <f t="shared" si="10"/>
        <v>1.2815262192567471</v>
      </c>
      <c r="E176" s="1">
        <f t="shared" si="11"/>
        <v>194.01336817175155</v>
      </c>
    </row>
    <row r="177" spans="1:5" ht="15.75">
      <c r="A177" s="1">
        <v>230.45</v>
      </c>
      <c r="B177" s="1">
        <v>1.281</v>
      </c>
      <c r="C177" s="1">
        <f t="shared" si="9"/>
        <v>1.2873089554392132</v>
      </c>
      <c r="D177" s="2">
        <f t="shared" si="10"/>
        <v>1.2828292009064142</v>
      </c>
      <c r="E177" s="1">
        <f t="shared" si="11"/>
        <v>195.18265867351136</v>
      </c>
    </row>
    <row r="178" spans="1:5" ht="15.75">
      <c r="A178" s="1">
        <v>235.45</v>
      </c>
      <c r="B178" s="1">
        <v>1.261</v>
      </c>
      <c r="C178" s="1">
        <f t="shared" si="9"/>
        <v>1.2677801622317975</v>
      </c>
      <c r="D178" s="2">
        <f t="shared" si="10"/>
        <v>1.2871724730719707</v>
      </c>
      <c r="E178" s="1">
        <f t="shared" si="11"/>
        <v>199.0671419922596</v>
      </c>
    </row>
    <row r="179" spans="1:5" ht="15.75">
      <c r="A179" s="1">
        <v>236.95</v>
      </c>
      <c r="B179" s="1">
        <v>1.3332</v>
      </c>
      <c r="C179" s="1">
        <f t="shared" si="9"/>
        <v>1.3405490661429593</v>
      </c>
      <c r="D179" s="2">
        <f t="shared" si="10"/>
        <v>1.2884754547216377</v>
      </c>
      <c r="E179" s="1">
        <f t="shared" si="11"/>
        <v>200.23130852294764</v>
      </c>
    </row>
    <row r="180" spans="1:5" ht="15.75">
      <c r="A180" s="1">
        <v>238.45</v>
      </c>
      <c r="B180" s="1">
        <v>1.2179</v>
      </c>
      <c r="C180" s="1">
        <f t="shared" si="9"/>
        <v>1.2247785626256917</v>
      </c>
      <c r="D180" s="2">
        <f t="shared" si="10"/>
        <v>1.2897784363713047</v>
      </c>
      <c r="E180" s="1">
        <f t="shared" si="11"/>
        <v>201.3942989697566</v>
      </c>
    </row>
    <row r="181" spans="1:5" ht="15.75">
      <c r="A181" s="1">
        <v>239.95</v>
      </c>
      <c r="B181" s="1">
        <v>1.2753</v>
      </c>
      <c r="C181" s="1">
        <f t="shared" si="9"/>
        <v>1.2826756017486152</v>
      </c>
      <c r="D181" s="2">
        <f t="shared" si="10"/>
        <v>1.2910814180209718</v>
      </c>
      <c r="E181" s="1">
        <f t="shared" si="11"/>
        <v>202.5561157065347</v>
      </c>
    </row>
    <row r="182" spans="1:5" ht="15.75">
      <c r="A182" s="1">
        <v>241.45</v>
      </c>
      <c r="B182" s="1">
        <v>1.2372</v>
      </c>
      <c r="C182" s="1">
        <f t="shared" si="9"/>
        <v>1.2445229396600197</v>
      </c>
      <c r="D182" s="2">
        <f t="shared" si="10"/>
        <v>1.2923843996706386</v>
      </c>
      <c r="E182" s="1">
        <f t="shared" si="11"/>
        <v>203.7167610999504</v>
      </c>
    </row>
    <row r="183" spans="1:5" ht="15.75">
      <c r="A183" s="1">
        <v>242.95</v>
      </c>
      <c r="B183" s="1">
        <v>1.3257</v>
      </c>
      <c r="C183" s="1">
        <f t="shared" si="9"/>
        <v>1.3337264492134246</v>
      </c>
      <c r="D183" s="2">
        <f t="shared" si="10"/>
        <v>1.2936873813203056</v>
      </c>
      <c r="E183" s="1">
        <f t="shared" si="11"/>
        <v>204.87623750952093</v>
      </c>
    </row>
    <row r="184" spans="1:5" ht="15.75">
      <c r="A184" s="1">
        <v>244.3</v>
      </c>
      <c r="B184" s="1">
        <v>1.2988</v>
      </c>
      <c r="C184" s="1">
        <f t="shared" si="9"/>
        <v>1.3068220151242576</v>
      </c>
      <c r="D184" s="2">
        <f t="shared" si="10"/>
        <v>1.294860064805006</v>
      </c>
      <c r="E184" s="1">
        <f t="shared" si="11"/>
        <v>205.9188212115701</v>
      </c>
    </row>
    <row r="185" spans="1:5" ht="15.75">
      <c r="A185" s="1">
        <v>245.35</v>
      </c>
      <c r="B185" s="1">
        <v>1.2842</v>
      </c>
      <c r="C185" s="1">
        <f t="shared" si="9"/>
        <v>1.2922536781310794</v>
      </c>
      <c r="D185" s="2">
        <f t="shared" si="10"/>
        <v>1.295772151959773</v>
      </c>
      <c r="E185" s="1">
        <f t="shared" si="11"/>
        <v>206.72914885938374</v>
      </c>
    </row>
    <row r="186" spans="1:5" ht="15.75">
      <c r="A186" s="1">
        <v>246.45</v>
      </c>
      <c r="B186" s="1">
        <v>1.1984</v>
      </c>
      <c r="C186" s="1">
        <f t="shared" si="9"/>
        <v>1.2060347091483448</v>
      </c>
      <c r="D186" s="2">
        <f t="shared" si="10"/>
        <v>1.2967276718361953</v>
      </c>
      <c r="E186" s="1">
        <f t="shared" si="11"/>
        <v>207.57743799818368</v>
      </c>
    </row>
    <row r="187" spans="1:5" ht="15.75">
      <c r="A187" s="1">
        <v>247.95</v>
      </c>
      <c r="B187" s="1">
        <v>1.3156</v>
      </c>
      <c r="C187" s="1">
        <f t="shared" si="9"/>
        <v>1.3241596737795651</v>
      </c>
      <c r="D187" s="2">
        <f t="shared" si="10"/>
        <v>1.2980306534858623</v>
      </c>
      <c r="E187" s="1">
        <f t="shared" si="11"/>
        <v>208.73303474466402</v>
      </c>
    </row>
    <row r="188" spans="1:5" ht="15.75">
      <c r="A188" s="1">
        <v>249.45</v>
      </c>
      <c r="B188" s="1">
        <v>1.1386</v>
      </c>
      <c r="C188" s="1">
        <f t="shared" si="9"/>
        <v>1.1461623830797258</v>
      </c>
      <c r="D188" s="2">
        <f t="shared" si="10"/>
        <v>1.2993336351355294</v>
      </c>
      <c r="E188" s="1">
        <f t="shared" si="11"/>
        <v>209.88747264993964</v>
      </c>
    </row>
    <row r="189" spans="1:5" ht="15.75">
      <c r="A189" s="1">
        <v>251.2</v>
      </c>
      <c r="B189" s="1">
        <v>1.3058</v>
      </c>
      <c r="C189" s="1">
        <f t="shared" si="9"/>
        <v>1.3146793779982637</v>
      </c>
      <c r="D189" s="2">
        <f t="shared" si="10"/>
        <v>1.300853780393474</v>
      </c>
      <c r="E189" s="1">
        <f t="shared" si="11"/>
        <v>211.23274298422015</v>
      </c>
    </row>
    <row r="190" spans="1:5" ht="15.75">
      <c r="A190" s="1">
        <v>252.45</v>
      </c>
      <c r="B190" s="1">
        <v>1.2387</v>
      </c>
      <c r="C190" s="1">
        <f t="shared" si="9"/>
        <v>1.2472630092716548</v>
      </c>
      <c r="D190" s="2">
        <f t="shared" si="10"/>
        <v>1.3019395984348632</v>
      </c>
      <c r="E190" s="1">
        <f t="shared" si="11"/>
        <v>212.19284896878557</v>
      </c>
    </row>
    <row r="191" spans="1:5" ht="15.75">
      <c r="A191" s="1">
        <v>254.45</v>
      </c>
      <c r="B191" s="1">
        <v>1.2565</v>
      </c>
      <c r="C191" s="1">
        <f t="shared" si="9"/>
        <v>1.2654131285772725</v>
      </c>
      <c r="D191" s="2">
        <f t="shared" si="10"/>
        <v>1.3036769073010859</v>
      </c>
      <c r="E191" s="1">
        <f t="shared" si="11"/>
        <v>213.72697141031938</v>
      </c>
    </row>
    <row r="192" spans="1:5" ht="15.75">
      <c r="A192" s="1">
        <v>255.95</v>
      </c>
      <c r="B192" s="1">
        <v>1.3397</v>
      </c>
      <c r="C192" s="1">
        <f t="shared" si="9"/>
        <v>1.3493848963770292</v>
      </c>
      <c r="D192" s="2">
        <f t="shared" si="10"/>
        <v>1.304979888950753</v>
      </c>
      <c r="E192" s="1">
        <f t="shared" si="11"/>
        <v>214.8764144114725</v>
      </c>
    </row>
    <row r="193" spans="1:5" ht="15.75">
      <c r="A193" s="1">
        <v>257.45</v>
      </c>
      <c r="B193" s="1">
        <v>1.3647</v>
      </c>
      <c r="C193" s="1">
        <f t="shared" si="9"/>
        <v>1.374750592573118</v>
      </c>
      <c r="D193" s="2">
        <f t="shared" si="10"/>
        <v>1.30628287060042</v>
      </c>
      <c r="E193" s="1">
        <f t="shared" si="11"/>
        <v>216.0247108744817</v>
      </c>
    </row>
    <row r="194" spans="1:5" ht="15.75">
      <c r="A194" s="1">
        <v>258.95</v>
      </c>
      <c r="B194" s="1">
        <v>1.1625</v>
      </c>
      <c r="C194" s="1">
        <f t="shared" si="9"/>
        <v>1.1712190140198628</v>
      </c>
      <c r="D194" s="2">
        <f t="shared" si="10"/>
        <v>1.307585852250087</v>
      </c>
      <c r="E194" s="1">
        <f t="shared" si="11"/>
        <v>217.1718630843491</v>
      </c>
    </row>
    <row r="195" spans="1:5" ht="15.75">
      <c r="A195" s="1">
        <v>260.45</v>
      </c>
      <c r="B195" s="1">
        <v>1.2947</v>
      </c>
      <c r="C195" s="1">
        <f t="shared" si="9"/>
        <v>1.304586023822187</v>
      </c>
      <c r="D195" s="2">
        <f t="shared" si="10"/>
        <v>1.308888833899754</v>
      </c>
      <c r="E195" s="1">
        <f t="shared" si="11"/>
        <v>218.31787331925258</v>
      </c>
    </row>
    <row r="196" spans="1:5" ht="15.75">
      <c r="A196" s="1">
        <v>261.95</v>
      </c>
      <c r="B196" s="1">
        <v>1.1753</v>
      </c>
      <c r="C196" s="1">
        <f t="shared" si="9"/>
        <v>1.184433610242642</v>
      </c>
      <c r="D196" s="2">
        <f t="shared" si="10"/>
        <v>1.3101918155494208</v>
      </c>
      <c r="E196" s="1">
        <f t="shared" si="11"/>
        <v>219.46274385057322</v>
      </c>
    </row>
    <row r="197" spans="1:5" ht="15.75">
      <c r="A197" s="1">
        <v>263.95</v>
      </c>
      <c r="B197" s="1">
        <v>1.4171</v>
      </c>
      <c r="C197" s="1">
        <f t="shared" si="9"/>
        <v>1.4283688035395117</v>
      </c>
      <c r="D197" s="2">
        <f t="shared" si="10"/>
        <v>1.3119291244156435</v>
      </c>
      <c r="E197" s="1">
        <f t="shared" si="11"/>
        <v>220.98721644804743</v>
      </c>
    </row>
    <row r="198" spans="1:5" ht="15.75">
      <c r="A198" s="1">
        <v>265.45</v>
      </c>
      <c r="B198" s="1">
        <v>1.2894</v>
      </c>
      <c r="C198" s="1">
        <f t="shared" si="9"/>
        <v>1.2998280923778636</v>
      </c>
      <c r="D198" s="2">
        <f t="shared" si="10"/>
        <v>1.3132321060653105</v>
      </c>
      <c r="E198" s="1">
        <f t="shared" si="11"/>
        <v>222.12943646617833</v>
      </c>
    </row>
    <row r="199" spans="1:5" ht="15.75">
      <c r="A199" s="1">
        <v>266.95</v>
      </c>
      <c r="B199" s="1">
        <v>1.3464</v>
      </c>
      <c r="C199" s="1">
        <f t="shared" si="9"/>
        <v>1.3574715700086561</v>
      </c>
      <c r="D199" s="2">
        <f t="shared" si="10"/>
        <v>1.3145350877149775</v>
      </c>
      <c r="E199" s="1">
        <f t="shared" si="11"/>
        <v>223.27052430325344</v>
      </c>
    </row>
    <row r="200" spans="1:5" ht="15.75">
      <c r="A200" s="1">
        <v>317.25</v>
      </c>
      <c r="B200" s="1">
        <v>1.5361</v>
      </c>
      <c r="C200" s="1">
        <f t="shared" si="9"/>
        <v>1.5557130772325576</v>
      </c>
      <c r="D200" s="2">
        <f t="shared" si="10"/>
        <v>1.3582284057004772</v>
      </c>
      <c r="E200" s="1">
        <f t="shared" si="11"/>
        <v>260.3040598918858</v>
      </c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  <row r="277" ht="15.75">
      <c r="E277" s="1"/>
    </row>
    <row r="278" ht="15.75">
      <c r="E278" s="1"/>
    </row>
    <row r="279" ht="15.75">
      <c r="E279" s="1"/>
    </row>
    <row r="280" ht="15.75">
      <c r="E280" s="1"/>
    </row>
    <row r="281" ht="15.75">
      <c r="E281" s="1"/>
    </row>
    <row r="282" ht="15.75">
      <c r="E282" s="1"/>
    </row>
    <row r="283" ht="15.75">
      <c r="E283" s="1"/>
    </row>
    <row r="284" ht="15.75">
      <c r="E284" s="1"/>
    </row>
    <row r="285" ht="15.75">
      <c r="E28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10.6</v>
      </c>
      <c r="C3" s="1">
        <v>0</v>
      </c>
      <c r="F3" s="5">
        <f>1000*1/SLOPE(C3:C20,B3:B20)</f>
        <v>44.7684356491939</v>
      </c>
      <c r="G3" s="1">
        <f>INTERCEPT(B4:B20,A4:A20)</f>
        <v>8.990641204768394</v>
      </c>
    </row>
    <row r="4" spans="1:9" ht="15.75">
      <c r="A4" s="3">
        <v>38</v>
      </c>
      <c r="B4" s="3">
        <v>9.91</v>
      </c>
      <c r="C4" s="1">
        <f>A4/$G$27</f>
        <v>31.594536214305208</v>
      </c>
      <c r="E4" s="6">
        <f aca="true" t="shared" si="0" ref="E4:E12">1000*1/SLOPE(C3:C4,B3:B4)</f>
        <v>-21.83921913965975</v>
      </c>
      <c r="F4" s="6" t="s">
        <v>7</v>
      </c>
      <c r="I4" s="7">
        <f>SLOPE(E4:E20,A4:A20)*1000</f>
        <v>58.54118811101608</v>
      </c>
    </row>
    <row r="5" spans="1:9" ht="15.75">
      <c r="A5" s="3">
        <v>49.5</v>
      </c>
      <c r="B5" s="3">
        <v>10.85</v>
      </c>
      <c r="C5" s="1">
        <f aca="true" t="shared" si="1" ref="C5:C12">A5/$G$27</f>
        <v>41.156040594950206</v>
      </c>
      <c r="E5" s="6">
        <f t="shared" si="0"/>
        <v>98.3108894352286</v>
      </c>
      <c r="F5" s="8">
        <f>CORREL(C3:C11,B3:B11)</f>
        <v>0.9329598505959129</v>
      </c>
      <c r="I5" s="7"/>
    </row>
    <row r="6" spans="1:5" ht="15.75">
      <c r="A6" s="3">
        <v>67</v>
      </c>
      <c r="B6" s="3">
        <v>12.12</v>
      </c>
      <c r="C6" s="1">
        <f t="shared" si="1"/>
        <v>55.70615595680129</v>
      </c>
      <c r="E6" s="6">
        <f t="shared" si="0"/>
        <v>87.28453131924161</v>
      </c>
    </row>
    <row r="7" spans="1:6" ht="15.75">
      <c r="A7" s="3">
        <v>76.5</v>
      </c>
      <c r="B7" s="3">
        <v>12.05</v>
      </c>
      <c r="C7" s="1">
        <f t="shared" si="1"/>
        <v>63.60479001037759</v>
      </c>
      <c r="E7" s="6">
        <f t="shared" si="0"/>
        <v>-8.862291824609526</v>
      </c>
      <c r="F7" s="9"/>
    </row>
    <row r="8" spans="1:6" ht="15.75">
      <c r="A8" s="3">
        <v>84.7</v>
      </c>
      <c r="B8" s="3">
        <v>12.6</v>
      </c>
      <c r="C8" s="1">
        <f t="shared" si="1"/>
        <v>70.42255835135924</v>
      </c>
      <c r="E8" s="6">
        <f t="shared" si="0"/>
        <v>80.67155885804155</v>
      </c>
      <c r="F8" s="5" t="s">
        <v>8</v>
      </c>
    </row>
    <row r="9" spans="1:6" ht="15.75">
      <c r="A9" s="3">
        <v>91.7</v>
      </c>
      <c r="B9" s="3">
        <v>12.61</v>
      </c>
      <c r="C9" s="1">
        <f t="shared" si="1"/>
        <v>76.24260449609967</v>
      </c>
      <c r="E9" s="6">
        <f t="shared" si="0"/>
        <v>1.7181994330427723</v>
      </c>
      <c r="F9" s="5">
        <f>1000*SLOPE(B3:B20,A3:A20)</f>
        <v>35.3616551009946</v>
      </c>
    </row>
    <row r="10" spans="1:6" ht="15.75">
      <c r="A10" s="3">
        <v>120</v>
      </c>
      <c r="B10" s="3">
        <v>13.35</v>
      </c>
      <c r="C10" s="1">
        <f t="shared" si="1"/>
        <v>99.7722196241217</v>
      </c>
      <c r="E10" s="6">
        <f t="shared" si="0"/>
        <v>31.449728181854855</v>
      </c>
      <c r="F10" s="6" t="s">
        <v>9</v>
      </c>
    </row>
    <row r="11" spans="1:6" ht="15.75">
      <c r="A11" s="3">
        <v>147.4</v>
      </c>
      <c r="B11" s="3">
        <v>14.91</v>
      </c>
      <c r="C11" s="1">
        <f t="shared" si="1"/>
        <v>122.55354310496284</v>
      </c>
      <c r="E11" s="6">
        <f t="shared" si="0"/>
        <v>68.47714538235721</v>
      </c>
      <c r="F11" s="8">
        <f>CORREL(B3:B20,A3:A20)</f>
        <v>0.9746891653445588</v>
      </c>
    </row>
    <row r="12" spans="1:6" ht="15.75">
      <c r="A12" s="3">
        <v>239.8</v>
      </c>
      <c r="B12" s="3">
        <v>18.24</v>
      </c>
      <c r="C12" s="1">
        <f t="shared" si="1"/>
        <v>199.37815221553655</v>
      </c>
      <c r="E12" s="6">
        <f t="shared" si="0"/>
        <v>43.345485757137105</v>
      </c>
      <c r="F12" s="8"/>
    </row>
    <row r="13" spans="1:6" ht="15.75">
      <c r="A13" s="3"/>
      <c r="B13" s="3"/>
      <c r="C13" s="1"/>
      <c r="E13" s="6"/>
      <c r="F13" s="8"/>
    </row>
    <row r="14" spans="1:6" ht="15.75">
      <c r="A14" s="3"/>
      <c r="B14" s="3"/>
      <c r="C14" s="1"/>
      <c r="E14" s="6"/>
      <c r="F14" s="8"/>
    </row>
    <row r="15" spans="1:6" ht="15.75">
      <c r="A15" s="3"/>
      <c r="B15" s="3"/>
      <c r="C15" s="1"/>
      <c r="E15" s="6"/>
      <c r="F15" s="8"/>
    </row>
    <row r="16" spans="1:6" ht="15.75">
      <c r="A16" s="3"/>
      <c r="B16" s="3"/>
      <c r="C16" s="1"/>
      <c r="E16" s="6"/>
      <c r="F16" s="8"/>
    </row>
    <row r="17" spans="1:6" ht="15.75">
      <c r="A17" s="3"/>
      <c r="B17" s="3"/>
      <c r="C17" s="1"/>
      <c r="E17" s="6"/>
      <c r="F17" s="8"/>
    </row>
    <row r="18" spans="1:6" ht="15.75">
      <c r="A18" s="3"/>
      <c r="B18" s="3"/>
      <c r="C18" s="1"/>
      <c r="E18" s="6"/>
      <c r="F18" s="8"/>
    </row>
    <row r="19" spans="1:6" ht="15.75">
      <c r="A19" s="3"/>
      <c r="B19" s="3"/>
      <c r="C19" s="1"/>
      <c r="E19" s="6"/>
      <c r="F19" s="8"/>
    </row>
    <row r="20" spans="1:6" ht="15.75">
      <c r="A20" s="3"/>
      <c r="B20" s="3"/>
      <c r="C20" s="1"/>
      <c r="E20" s="6"/>
      <c r="F20" s="8"/>
    </row>
    <row r="21" spans="1:6" ht="15.75">
      <c r="A21" s="3"/>
      <c r="B21" s="3"/>
      <c r="C21" s="1"/>
      <c r="E21" s="6"/>
      <c r="F21" s="8"/>
    </row>
    <row r="22" spans="1:6" ht="15.75">
      <c r="A22" s="3"/>
      <c r="B22" s="3"/>
      <c r="C22" s="1"/>
      <c r="E22" s="6"/>
      <c r="F22" s="8"/>
    </row>
    <row r="23" spans="1:9" ht="15.75">
      <c r="A23" s="10"/>
      <c r="B23" s="11"/>
      <c r="C23" s="11"/>
      <c r="D23" s="11"/>
      <c r="E23" s="10"/>
      <c r="F23" s="12"/>
      <c r="G23" s="12"/>
      <c r="H23" s="12"/>
      <c r="I23" s="12"/>
    </row>
    <row r="24" spans="1:7" ht="15.75">
      <c r="A24" s="13"/>
      <c r="C24" s="14" t="s">
        <v>10</v>
      </c>
      <c r="D24" s="14" t="s">
        <v>11</v>
      </c>
      <c r="E24" s="1" t="s">
        <v>12</v>
      </c>
      <c r="G24" s="3" t="s">
        <v>13</v>
      </c>
    </row>
    <row r="25" spans="1:5" ht="15.75">
      <c r="A25" s="15">
        <v>0</v>
      </c>
      <c r="B25" s="1"/>
      <c r="C25" s="1"/>
      <c r="D25" s="2">
        <f>$G$27</f>
        <v>1.2027396047926338</v>
      </c>
      <c r="E25" s="1">
        <v>0</v>
      </c>
    </row>
    <row r="26" spans="1:7" ht="15.75">
      <c r="A26" s="1">
        <v>76.85</v>
      </c>
      <c r="B26" s="1">
        <v>1.0871</v>
      </c>
      <c r="C26" s="1">
        <f>B26*(1+($I$37+$I$38*A26)/(1282900)+($I$39+A26*$I$40-$I$41)/400)</f>
        <v>1.0788191387591402</v>
      </c>
      <c r="D26" s="2">
        <f>$G$27</f>
        <v>1.2027396047926338</v>
      </c>
      <c r="E26" s="1">
        <f>E25+(A26-A25)/D26</f>
        <v>63.89579231761461</v>
      </c>
      <c r="G26" s="3" t="s">
        <v>14</v>
      </c>
    </row>
    <row r="27" spans="1:7" ht="15.75">
      <c r="A27" s="1">
        <v>92.4</v>
      </c>
      <c r="B27" s="1">
        <v>1.1181</v>
      </c>
      <c r="C27" s="1">
        <f>B27*(1+($I$37+$I$38*A27)/(1282900)+($I$39+A27*$I$40-$I$41)/400)</f>
        <v>1.1111444287634502</v>
      </c>
      <c r="D27" s="2">
        <f>$G$27</f>
        <v>1.2027396047926338</v>
      </c>
      <c r="E27" s="1">
        <f>E26+(A27-A26)/D27</f>
        <v>76.82460911057372</v>
      </c>
      <c r="G27" s="1">
        <f>AVERAGE(C25:C99)</f>
        <v>1.2027396047926338</v>
      </c>
    </row>
    <row r="28" spans="1:5" ht="15.75">
      <c r="A28" s="1">
        <v>140.25</v>
      </c>
      <c r="B28" s="1">
        <v>1.2638</v>
      </c>
      <c r="C28" s="1">
        <f>B28*(1+($I$37+$I$38*A28)/(1282900)+($I$39+A28*$I$40-$I$41)/400)</f>
        <v>1.2613689419334468</v>
      </c>
      <c r="D28" s="2">
        <f>$G$27</f>
        <v>1.2027396047926338</v>
      </c>
      <c r="E28" s="1">
        <f>E27+(A28-A27)/D28</f>
        <v>116.60878168569224</v>
      </c>
    </row>
    <row r="29" spans="1:7" ht="15.75">
      <c r="A29" s="1">
        <v>245.22</v>
      </c>
      <c r="B29" s="1">
        <v>1.3495</v>
      </c>
      <c r="C29" s="1">
        <f>B29*(1+($I$37+$I$38*A29)/(1282900)+($I$39+A29*$I$40-$I$41)/400)</f>
        <v>1.359625909714498</v>
      </c>
      <c r="D29" s="2">
        <f>$G$27</f>
        <v>1.2027396047926338</v>
      </c>
      <c r="E29" s="1">
        <f>E28+(A29-A28)/D29</f>
        <v>203.8845308018927</v>
      </c>
      <c r="G29" s="16"/>
    </row>
    <row r="30" ht="15.75">
      <c r="E30" s="1"/>
    </row>
    <row r="31" ht="15.75">
      <c r="E31" s="1"/>
    </row>
    <row r="32" ht="15.75">
      <c r="E32" s="1"/>
    </row>
    <row r="33" ht="15.75">
      <c r="E33" s="1"/>
    </row>
    <row r="34" ht="15.75">
      <c r="E34" s="1"/>
    </row>
    <row r="35" spans="5:7" ht="15.75">
      <c r="E35" s="1"/>
      <c r="G35" s="17" t="s">
        <v>15</v>
      </c>
    </row>
    <row r="36" ht="15.75">
      <c r="E36" s="1"/>
    </row>
    <row r="37" spans="5:9" ht="15.75">
      <c r="E37" s="1"/>
      <c r="G37" s="3" t="s">
        <v>16</v>
      </c>
      <c r="I37" s="1">
        <v>647</v>
      </c>
    </row>
    <row r="38" spans="5:9" ht="15.75">
      <c r="E38" s="1"/>
      <c r="G38" s="3" t="s">
        <v>17</v>
      </c>
      <c r="I38" s="1">
        <v>1.8</v>
      </c>
    </row>
    <row r="39" spans="5:9" ht="15.75">
      <c r="E39" s="1"/>
      <c r="G39" s="3" t="s">
        <v>18</v>
      </c>
      <c r="I39" s="1">
        <f>G3</f>
        <v>8.990641204768394</v>
      </c>
    </row>
    <row r="40" spans="5:9" ht="15.75">
      <c r="E40" s="1"/>
      <c r="G40" s="3" t="s">
        <v>19</v>
      </c>
      <c r="I40" s="1">
        <f>F9/1000</f>
        <v>0.03536165510099459</v>
      </c>
    </row>
    <row r="41" spans="5:9" ht="15.75">
      <c r="E41" s="1"/>
      <c r="G41" s="3" t="s">
        <v>20</v>
      </c>
      <c r="I41" s="1">
        <v>15</v>
      </c>
    </row>
    <row r="42" ht="15.75">
      <c r="E42" s="1"/>
    </row>
    <row r="43" ht="15.75">
      <c r="E43" s="1"/>
    </row>
    <row r="44" ht="15.75">
      <c r="E44" s="1"/>
    </row>
    <row r="45" ht="15.75">
      <c r="E45" s="1"/>
    </row>
    <row r="46" ht="15.75">
      <c r="E46" s="1"/>
    </row>
    <row r="47" ht="15.75">
      <c r="E47" s="1"/>
    </row>
    <row r="48" ht="15.75">
      <c r="E48" s="1"/>
    </row>
    <row r="49" ht="15.75">
      <c r="E49" s="1"/>
    </row>
    <row r="50" ht="15.75">
      <c r="E50" s="1"/>
    </row>
    <row r="51" ht="15.75">
      <c r="E51" s="1"/>
    </row>
    <row r="52" ht="15.75">
      <c r="E52" s="1"/>
    </row>
    <row r="53" ht="15.75">
      <c r="E53" s="1"/>
    </row>
    <row r="54" ht="15.75">
      <c r="E54" s="1"/>
    </row>
    <row r="55" ht="15.75">
      <c r="E55" s="1"/>
    </row>
    <row r="56" ht="15.75">
      <c r="E56" s="1"/>
    </row>
    <row r="57" ht="15.75">
      <c r="E57" s="1"/>
    </row>
    <row r="58" ht="15.75">
      <c r="E58" s="1"/>
    </row>
    <row r="59" ht="15.75">
      <c r="E59" s="1"/>
    </row>
    <row r="60" ht="15.75">
      <c r="E60" s="1"/>
    </row>
    <row r="61" ht="15.75">
      <c r="E61" s="1"/>
    </row>
    <row r="62" ht="15.75">
      <c r="E62" s="1"/>
    </row>
    <row r="63" ht="15.75">
      <c r="E63" s="1"/>
    </row>
    <row r="64" ht="15.75">
      <c r="E64" s="1"/>
    </row>
    <row r="65" ht="15.75">
      <c r="E65" s="1"/>
    </row>
    <row r="66" ht="15.75">
      <c r="E66" s="1"/>
    </row>
    <row r="67" ht="15.75">
      <c r="E67" s="1"/>
    </row>
    <row r="68" ht="15.75">
      <c r="E68" s="1"/>
    </row>
    <row r="69" ht="15.75">
      <c r="E69" s="1"/>
    </row>
    <row r="70" ht="15.75">
      <c r="E70" s="1"/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  <row r="277" ht="15.75">
      <c r="E277" s="1"/>
    </row>
    <row r="278" ht="15.75">
      <c r="E278" s="1"/>
    </row>
    <row r="279" ht="15.75">
      <c r="E279" s="1"/>
    </row>
    <row r="280" ht="15.75">
      <c r="E280" s="1"/>
    </row>
    <row r="281" ht="15.75">
      <c r="E281" s="1"/>
    </row>
    <row r="282" ht="15.75">
      <c r="E282" s="1"/>
    </row>
    <row r="283" ht="15.75">
      <c r="E283" s="1"/>
    </row>
    <row r="284" ht="15.75">
      <c r="E284" s="1"/>
    </row>
    <row r="285" ht="15.75">
      <c r="E28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3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17.1</v>
      </c>
      <c r="C3" s="1">
        <v>0</v>
      </c>
      <c r="F3" s="5">
        <f>1000*1/SLOPE(C3:C12,B3:B12)</f>
        <v>23.47382696603976</v>
      </c>
      <c r="G3" s="1">
        <f>INTERCEPT(B4:B12,A4:A12)</f>
        <v>16.242762053008537</v>
      </c>
    </row>
    <row r="4" spans="1:9" ht="15.75">
      <c r="A4" s="3">
        <v>25.6</v>
      </c>
      <c r="B4" s="3">
        <v>16.94</v>
      </c>
      <c r="C4" s="1">
        <f aca="true" t="shared" si="0" ref="C4:C10">LN($G$19+$G$21*A4)/$G$21-LN($G$19)/$G$21</f>
        <v>24.540238448638615</v>
      </c>
      <c r="E4" s="6">
        <f aca="true" t="shared" si="1" ref="E4:E10">1000*1/SLOPE(C3:C4,B3:B4)</f>
        <v>-6.519904047920112</v>
      </c>
      <c r="F4" s="6" t="s">
        <v>7</v>
      </c>
      <c r="I4" s="7">
        <f>SLOPE(E4:E12,A4:A12)*1000</f>
        <v>429.8930419687794</v>
      </c>
    </row>
    <row r="5" spans="1:9" ht="15.75">
      <c r="A5" s="3">
        <v>35.1</v>
      </c>
      <c r="B5" s="3">
        <v>16.88</v>
      </c>
      <c r="C5" s="1">
        <f t="shared" si="0"/>
        <v>33.15309405450097</v>
      </c>
      <c r="E5" s="6">
        <f t="shared" si="1"/>
        <v>-6.966330651037521</v>
      </c>
      <c r="F5" s="8">
        <f>CORREL(C3:C11,B3:B11)</f>
        <v>0.8215473709069734</v>
      </c>
      <c r="I5" s="7"/>
    </row>
    <row r="6" spans="1:5" ht="15.75">
      <c r="A6" s="3">
        <v>40.2</v>
      </c>
      <c r="B6" s="3">
        <v>17.01</v>
      </c>
      <c r="C6" s="1">
        <f t="shared" si="0"/>
        <v>37.67547922268234</v>
      </c>
      <c r="E6" s="6">
        <f t="shared" si="1"/>
        <v>28.74589296673147</v>
      </c>
    </row>
    <row r="7" spans="1:6" ht="15.75">
      <c r="A7" s="3">
        <v>49.7</v>
      </c>
      <c r="B7" s="3">
        <v>17.32</v>
      </c>
      <c r="C7" s="1">
        <f t="shared" si="0"/>
        <v>45.91960126001297</v>
      </c>
      <c r="E7" s="6">
        <f t="shared" si="1"/>
        <v>37.60254865186574</v>
      </c>
      <c r="F7" s="9"/>
    </row>
    <row r="8" spans="1:6" ht="15.75">
      <c r="A8" s="3">
        <v>59.2</v>
      </c>
      <c r="B8" s="3">
        <v>17.23</v>
      </c>
      <c r="C8" s="1">
        <f t="shared" si="0"/>
        <v>53.94029099566126</v>
      </c>
      <c r="E8" s="6">
        <f t="shared" si="1"/>
        <v>-11.220980111000301</v>
      </c>
      <c r="F8" s="5" t="s">
        <v>8</v>
      </c>
    </row>
    <row r="9" spans="1:6" ht="15.75">
      <c r="A9" s="3">
        <v>68.7</v>
      </c>
      <c r="B9" s="3">
        <v>17.46</v>
      </c>
      <c r="C9" s="1">
        <f t="shared" si="0"/>
        <v>61.74934047432269</v>
      </c>
      <c r="E9" s="6">
        <f t="shared" si="1"/>
        <v>29.45300841402642</v>
      </c>
      <c r="F9" s="5">
        <f>1000*SLOPE(B3:B12,A3:A12)</f>
        <v>13.971715504713345</v>
      </c>
    </row>
    <row r="10" spans="1:6" ht="15.75">
      <c r="A10" s="3">
        <v>106.8</v>
      </c>
      <c r="B10" s="3">
        <v>18.5</v>
      </c>
      <c r="C10" s="1">
        <f t="shared" si="0"/>
        <v>91.1484441095856</v>
      </c>
      <c r="E10" s="6">
        <f t="shared" si="1"/>
        <v>35.37522820091433</v>
      </c>
      <c r="F10" s="6" t="s">
        <v>9</v>
      </c>
    </row>
    <row r="11" spans="1:6" ht="15.75">
      <c r="A11" s="3"/>
      <c r="B11" s="3"/>
      <c r="C11" s="1"/>
      <c r="E11" s="6"/>
      <c r="F11" s="8">
        <f>CORREL(B3:B12,A3:A12)</f>
        <v>0.8507176989409643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6" ht="15.75">
      <c r="A14" s="3"/>
      <c r="B14" s="3"/>
      <c r="C14" s="1"/>
      <c r="E14" s="6"/>
      <c r="F14" s="8"/>
    </row>
    <row r="15" spans="1:9" ht="15.75">
      <c r="A15" s="10"/>
      <c r="B15" s="11"/>
      <c r="C15" s="11"/>
      <c r="D15" s="11"/>
      <c r="E15" s="10"/>
      <c r="F15" s="12"/>
      <c r="G15" s="12"/>
      <c r="H15" s="12"/>
      <c r="I15" s="12"/>
    </row>
    <row r="16" spans="1:7" ht="15.75">
      <c r="A16" s="13"/>
      <c r="C16" s="14" t="s">
        <v>10</v>
      </c>
      <c r="D16" s="14" t="s">
        <v>11</v>
      </c>
      <c r="E16" s="1" t="s">
        <v>12</v>
      </c>
      <c r="G16" s="3" t="s">
        <v>13</v>
      </c>
    </row>
    <row r="17" spans="1:5" ht="15.75">
      <c r="A17" s="15">
        <v>0</v>
      </c>
      <c r="B17" s="1"/>
      <c r="C17" s="1"/>
      <c r="D17" s="2">
        <f>G$19+G$21*A17</f>
        <v>1.000533608175657</v>
      </c>
      <c r="E17" s="1">
        <v>0</v>
      </c>
    </row>
    <row r="18" spans="1:7" ht="15.75">
      <c r="A18" s="1">
        <v>1.1</v>
      </c>
      <c r="B18" s="1">
        <v>1.0026</v>
      </c>
      <c r="C18" s="1">
        <f>B18*(1+($I$29+$I$30*A18)/(1282900)+($I$31+A18*$I$32-$I$33)/400)</f>
        <v>1.0060965727419977</v>
      </c>
      <c r="D18" s="2">
        <f>G$19+G$21*A18</f>
        <v>1.004250288389701</v>
      </c>
      <c r="E18" s="1">
        <f>E17+(A18-A17)/D18</f>
        <v>1.095344470115943</v>
      </c>
      <c r="G18" s="3" t="s">
        <v>14</v>
      </c>
    </row>
    <row r="19" spans="1:7" ht="15.75">
      <c r="A19" s="1">
        <v>1.85</v>
      </c>
      <c r="B19" s="1">
        <v>1.0637</v>
      </c>
      <c r="C19" s="1">
        <f aca="true" t="shared" si="2" ref="C19:C70">B19*(1+($I$29+$I$30*A19)/(1282900)+($I$31+A19*$I$32-$I$33)/400)</f>
        <v>1.0674386443598955</v>
      </c>
      <c r="D19" s="2">
        <f>G$19+G$21*A19</f>
        <v>1.0067843885356402</v>
      </c>
      <c r="E19" s="1">
        <f>E18+(A19-A18)/D19</f>
        <v>1.8402904670347757</v>
      </c>
      <c r="G19" s="1">
        <f>INTERCEPT(C17:C1002,A17:A1002)</f>
        <v>1.000533608175657</v>
      </c>
    </row>
    <row r="20" spans="1:7" ht="15.75">
      <c r="A20" s="1">
        <v>4.85</v>
      </c>
      <c r="B20" s="1">
        <v>0.9632</v>
      </c>
      <c r="C20" s="1">
        <f t="shared" si="2"/>
        <v>0.9666903975200608</v>
      </c>
      <c r="D20" s="2">
        <f>G$19+G$21*A20</f>
        <v>1.016920789119397</v>
      </c>
      <c r="E20" s="1">
        <f>E19+(A20-A19)/D20</f>
        <v>4.790372746892434</v>
      </c>
      <c r="G20" s="3" t="s">
        <v>21</v>
      </c>
    </row>
    <row r="21" spans="1:7" ht="15.75">
      <c r="A21" s="1">
        <v>6.15</v>
      </c>
      <c r="B21" s="1">
        <v>1.0083</v>
      </c>
      <c r="C21" s="1">
        <f t="shared" si="2"/>
        <v>1.0120014528103058</v>
      </c>
      <c r="D21" s="2">
        <f>G$19+G$21*A21</f>
        <v>1.0213132293723581</v>
      </c>
      <c r="E21" s="1">
        <f>E20+(A21-A20)/D21</f>
        <v>6.063243755132391</v>
      </c>
      <c r="G21" s="16">
        <f>SLOPE(C17:C1002,A17:A1002)</f>
        <v>0.0033788001945855447</v>
      </c>
    </row>
    <row r="22" spans="1:5" ht="15.75">
      <c r="A22" s="1">
        <v>9.1</v>
      </c>
      <c r="B22" s="1">
        <v>0.9781</v>
      </c>
      <c r="C22" s="1">
        <f t="shared" si="2"/>
        <v>0.9817954223138718</v>
      </c>
      <c r="D22" s="2">
        <f aca="true" t="shared" si="3" ref="D22:D70">G$19+G$21*A22</f>
        <v>1.0312806899463856</v>
      </c>
      <c r="E22" s="1">
        <f aca="true" t="shared" si="4" ref="E22:E70">E21+(A22-A21)/D22</f>
        <v>8.923764686784242</v>
      </c>
    </row>
    <row r="23" spans="1:5" ht="15.75">
      <c r="A23" s="1">
        <v>10.35</v>
      </c>
      <c r="B23" s="1">
        <v>1.1822</v>
      </c>
      <c r="C23" s="1">
        <f t="shared" si="2"/>
        <v>1.186720235753165</v>
      </c>
      <c r="D23" s="2">
        <f t="shared" si="3"/>
        <v>1.0355041901896174</v>
      </c>
      <c r="E23" s="1">
        <f t="shared" si="4"/>
        <v>10.130906108173473</v>
      </c>
    </row>
    <row r="24" spans="1:5" ht="15.75">
      <c r="A24" s="1">
        <v>11.4</v>
      </c>
      <c r="B24" s="1">
        <v>1.1126</v>
      </c>
      <c r="C24" s="1">
        <f t="shared" si="2"/>
        <v>1.1168965591687856</v>
      </c>
      <c r="D24" s="2">
        <f t="shared" si="3"/>
        <v>1.0390519303939323</v>
      </c>
      <c r="E24" s="1">
        <f t="shared" si="4"/>
        <v>11.14144270339631</v>
      </c>
    </row>
    <row r="25" spans="1:5" ht="15.75">
      <c r="A25" s="1">
        <v>12.9</v>
      </c>
      <c r="B25" s="1">
        <v>1.0411</v>
      </c>
      <c r="C25" s="1">
        <f t="shared" si="2"/>
        <v>1.0451771840083677</v>
      </c>
      <c r="D25" s="2">
        <f t="shared" si="3"/>
        <v>1.0441201306858106</v>
      </c>
      <c r="E25" s="1">
        <f t="shared" si="4"/>
        <v>12.57805900444852</v>
      </c>
    </row>
    <row r="26" spans="1:5" ht="15.75">
      <c r="A26" s="1">
        <v>14.45</v>
      </c>
      <c r="B26" s="1">
        <v>1.047</v>
      </c>
      <c r="C26" s="1">
        <f t="shared" si="2"/>
        <v>1.0511592517184236</v>
      </c>
      <c r="D26" s="2">
        <f t="shared" si="3"/>
        <v>1.0493572709874182</v>
      </c>
      <c r="E26" s="1">
        <f t="shared" si="4"/>
        <v>14.055153644047756</v>
      </c>
    </row>
    <row r="27" spans="1:7" ht="15.75">
      <c r="A27" s="1">
        <v>15.7</v>
      </c>
      <c r="B27" s="1">
        <v>1.105</v>
      </c>
      <c r="C27" s="1">
        <f t="shared" si="2"/>
        <v>1.1094398432401156</v>
      </c>
      <c r="D27" s="2">
        <f t="shared" si="3"/>
        <v>1.0535807712306502</v>
      </c>
      <c r="E27" s="1">
        <f t="shared" si="4"/>
        <v>15.241583801215413</v>
      </c>
      <c r="G27" s="17" t="s">
        <v>15</v>
      </c>
    </row>
    <row r="28" spans="1:5" ht="15.75">
      <c r="A28" s="1">
        <v>16.35</v>
      </c>
      <c r="B28" s="1">
        <v>1.0492</v>
      </c>
      <c r="C28" s="1">
        <f t="shared" si="2"/>
        <v>1.053440419144208</v>
      </c>
      <c r="D28" s="2">
        <f t="shared" si="3"/>
        <v>1.0557769913571307</v>
      </c>
      <c r="E28" s="1">
        <f t="shared" si="4"/>
        <v>15.85724412088621</v>
      </c>
    </row>
    <row r="29" spans="1:9" ht="15.75">
      <c r="A29" s="1">
        <v>18.05</v>
      </c>
      <c r="B29" s="1">
        <v>1.026</v>
      </c>
      <c r="C29" s="1">
        <f t="shared" si="2"/>
        <v>1.030210025536154</v>
      </c>
      <c r="D29" s="2">
        <f t="shared" si="3"/>
        <v>1.061520951687926</v>
      </c>
      <c r="E29" s="1">
        <f t="shared" si="4"/>
        <v>17.45871981224852</v>
      </c>
      <c r="G29" s="3" t="s">
        <v>16</v>
      </c>
      <c r="I29" s="1">
        <v>437</v>
      </c>
    </row>
    <row r="30" spans="1:9" ht="15.75">
      <c r="A30" s="1">
        <v>19.8</v>
      </c>
      <c r="B30" s="1">
        <v>1.0241</v>
      </c>
      <c r="C30" s="1">
        <f t="shared" si="2"/>
        <v>1.0283673431397238</v>
      </c>
      <c r="D30" s="2">
        <f t="shared" si="3"/>
        <v>1.0674338520284508</v>
      </c>
      <c r="E30" s="1">
        <f t="shared" si="4"/>
        <v>19.09816566331879</v>
      </c>
      <c r="G30" s="3" t="s">
        <v>17</v>
      </c>
      <c r="I30" s="1">
        <v>1.8</v>
      </c>
    </row>
    <row r="31" spans="1:9" ht="15.75">
      <c r="A31" s="1">
        <v>21.3</v>
      </c>
      <c r="B31" s="1">
        <v>1.0914</v>
      </c>
      <c r="C31" s="1">
        <f t="shared" si="2"/>
        <v>1.0960072565863284</v>
      </c>
      <c r="D31" s="2">
        <f t="shared" si="3"/>
        <v>1.0725020523203292</v>
      </c>
      <c r="E31" s="1">
        <f t="shared" si="4"/>
        <v>20.49676438558211</v>
      </c>
      <c r="G31" s="3" t="s">
        <v>18</v>
      </c>
      <c r="I31" s="1">
        <f>G3</f>
        <v>16.242762053008537</v>
      </c>
    </row>
    <row r="32" spans="1:9" ht="15.75">
      <c r="A32" s="1">
        <v>22.93</v>
      </c>
      <c r="B32" s="1">
        <v>0.9974</v>
      </c>
      <c r="C32" s="1">
        <f t="shared" si="2"/>
        <v>1.001669510979968</v>
      </c>
      <c r="D32" s="2">
        <f t="shared" si="3"/>
        <v>1.0780094966375036</v>
      </c>
      <c r="E32" s="1">
        <f t="shared" si="4"/>
        <v>22.008810434419573</v>
      </c>
      <c r="G32" s="3" t="s">
        <v>19</v>
      </c>
      <c r="I32" s="1">
        <f>F9/1000</f>
        <v>0.013971715504713345</v>
      </c>
    </row>
    <row r="33" spans="1:9" ht="15.75">
      <c r="A33" s="1">
        <v>25.49</v>
      </c>
      <c r="B33" s="1">
        <v>1.0481</v>
      </c>
      <c r="C33" s="1">
        <f t="shared" si="2"/>
        <v>1.0526840241235922</v>
      </c>
      <c r="D33" s="2">
        <f t="shared" si="3"/>
        <v>1.0866592251356426</v>
      </c>
      <c r="E33" s="1">
        <f t="shared" si="4"/>
        <v>24.364654788182314</v>
      </c>
      <c r="G33" s="3" t="s">
        <v>20</v>
      </c>
      <c r="I33" s="1">
        <v>15</v>
      </c>
    </row>
    <row r="34" spans="1:5" ht="15.75">
      <c r="A34" s="1">
        <v>26.6</v>
      </c>
      <c r="B34" s="1">
        <v>1.035</v>
      </c>
      <c r="C34" s="1">
        <f t="shared" si="2"/>
        <v>1.0395684697208154</v>
      </c>
      <c r="D34" s="2">
        <f t="shared" si="3"/>
        <v>1.0904096933516325</v>
      </c>
      <c r="E34" s="1">
        <f t="shared" si="4"/>
        <v>25.382620793774354</v>
      </c>
    </row>
    <row r="35" spans="1:5" ht="15.75">
      <c r="A35" s="1">
        <v>28.42</v>
      </c>
      <c r="B35" s="1">
        <v>0.9012</v>
      </c>
      <c r="C35" s="1">
        <f t="shared" si="2"/>
        <v>0.9052374708978517</v>
      </c>
      <c r="D35" s="2">
        <f t="shared" si="3"/>
        <v>1.0965591097057783</v>
      </c>
      <c r="E35" s="1">
        <f t="shared" si="4"/>
        <v>27.04235804267499</v>
      </c>
    </row>
    <row r="36" spans="1:5" ht="15.75">
      <c r="A36" s="1">
        <v>29.5</v>
      </c>
      <c r="B36" s="1">
        <v>1.0529</v>
      </c>
      <c r="C36" s="1">
        <f t="shared" si="2"/>
        <v>1.0576584175612231</v>
      </c>
      <c r="D36" s="2">
        <f t="shared" si="3"/>
        <v>1.1002082139159306</v>
      </c>
      <c r="E36" s="1">
        <f t="shared" si="4"/>
        <v>28.02399041583824</v>
      </c>
    </row>
    <row r="37" spans="1:5" ht="15.75">
      <c r="A37" s="1">
        <v>30.56</v>
      </c>
      <c r="B37" s="1">
        <v>1</v>
      </c>
      <c r="C37" s="1">
        <f t="shared" si="2"/>
        <v>1.0045578565519024</v>
      </c>
      <c r="D37" s="2">
        <f t="shared" si="3"/>
        <v>1.1037897421221914</v>
      </c>
      <c r="E37" s="1">
        <f t="shared" si="4"/>
        <v>28.98431823874589</v>
      </c>
    </row>
    <row r="38" spans="1:5" ht="15.75">
      <c r="A38" s="1">
        <v>31.87</v>
      </c>
      <c r="B38" s="1">
        <v>1.0509</v>
      </c>
      <c r="C38" s="1">
        <f t="shared" si="2"/>
        <v>1.0557398694473286</v>
      </c>
      <c r="D38" s="2">
        <f t="shared" si="3"/>
        <v>1.1082159703770984</v>
      </c>
      <c r="E38" s="1">
        <f t="shared" si="4"/>
        <v>30.166398298063427</v>
      </c>
    </row>
    <row r="39" spans="1:5" ht="15.75">
      <c r="A39" s="1">
        <v>34.18</v>
      </c>
      <c r="B39" s="1">
        <v>1.1228</v>
      </c>
      <c r="C39" s="1">
        <f t="shared" si="2"/>
        <v>1.1280652355213714</v>
      </c>
      <c r="D39" s="2">
        <f t="shared" si="3"/>
        <v>1.116020998826591</v>
      </c>
      <c r="E39" s="1">
        <f t="shared" si="4"/>
        <v>32.23625182450136</v>
      </c>
    </row>
    <row r="40" spans="1:5" ht="15.75">
      <c r="A40" s="1">
        <v>35.05</v>
      </c>
      <c r="B40" s="1">
        <v>1.1755</v>
      </c>
      <c r="C40" s="1">
        <f t="shared" si="2"/>
        <v>1.181049522390803</v>
      </c>
      <c r="D40" s="2">
        <f t="shared" si="3"/>
        <v>1.1189605549958803</v>
      </c>
      <c r="E40" s="1">
        <f t="shared" si="4"/>
        <v>33.01375912457165</v>
      </c>
    </row>
    <row r="41" spans="1:5" ht="15.75">
      <c r="A41" s="1">
        <v>35.64</v>
      </c>
      <c r="B41" s="1">
        <v>1.0437</v>
      </c>
      <c r="C41" s="1">
        <f t="shared" si="2"/>
        <v>1.0486496689102331</v>
      </c>
      <c r="D41" s="2">
        <f t="shared" si="3"/>
        <v>1.1209540471106858</v>
      </c>
      <c r="E41" s="1">
        <f t="shared" si="4"/>
        <v>33.54009649006915</v>
      </c>
    </row>
    <row r="42" spans="1:5" ht="15.75">
      <c r="A42" s="1">
        <v>37.14</v>
      </c>
      <c r="B42" s="1">
        <v>1.0907</v>
      </c>
      <c r="C42" s="1">
        <f t="shared" si="2"/>
        <v>1.0959320044398904</v>
      </c>
      <c r="D42" s="2">
        <f t="shared" si="3"/>
        <v>1.126022247402564</v>
      </c>
      <c r="E42" s="1">
        <f t="shared" si="4"/>
        <v>34.87221937082049</v>
      </c>
    </row>
    <row r="43" spans="1:5" ht="15.75">
      <c r="A43" s="1">
        <v>38.5</v>
      </c>
      <c r="B43" s="1">
        <v>1.1788</v>
      </c>
      <c r="C43" s="1">
        <f t="shared" si="2"/>
        <v>1.184512860275301</v>
      </c>
      <c r="D43" s="2">
        <f t="shared" si="3"/>
        <v>1.1306174156672006</v>
      </c>
      <c r="E43" s="1">
        <f t="shared" si="4"/>
        <v>36.07510195617093</v>
      </c>
    </row>
    <row r="44" spans="1:5" ht="15.75">
      <c r="A44" s="1">
        <v>40.33</v>
      </c>
      <c r="B44" s="1">
        <v>1.1977</v>
      </c>
      <c r="C44" s="1">
        <f t="shared" si="2"/>
        <v>1.2035840889555576</v>
      </c>
      <c r="D44" s="2">
        <f t="shared" si="3"/>
        <v>1.136800620023292</v>
      </c>
      <c r="E44" s="1">
        <f t="shared" si="4"/>
        <v>37.68488292195058</v>
      </c>
    </row>
    <row r="45" spans="1:5" ht="15.75">
      <c r="A45" s="1">
        <v>42.05</v>
      </c>
      <c r="B45" s="1">
        <v>1.2465</v>
      </c>
      <c r="C45" s="1">
        <f t="shared" si="2"/>
        <v>1.2527017306055674</v>
      </c>
      <c r="D45" s="2">
        <f t="shared" si="3"/>
        <v>1.1426121563579792</v>
      </c>
      <c r="E45" s="1">
        <f t="shared" si="4"/>
        <v>39.19020560771862</v>
      </c>
    </row>
    <row r="46" spans="1:5" ht="15.75">
      <c r="A46" s="1">
        <v>43.55</v>
      </c>
      <c r="B46" s="1">
        <v>1.1551</v>
      </c>
      <c r="C46" s="1">
        <f t="shared" si="2"/>
        <v>1.16090993804441</v>
      </c>
      <c r="D46" s="2">
        <f t="shared" si="3"/>
        <v>1.1476803566498575</v>
      </c>
      <c r="E46" s="1">
        <f t="shared" si="4"/>
        <v>40.49718972686707</v>
      </c>
    </row>
    <row r="47" spans="1:5" ht="15.75">
      <c r="A47" s="1">
        <v>45.17</v>
      </c>
      <c r="B47" s="1">
        <v>1.1856</v>
      </c>
      <c r="C47" s="1">
        <f t="shared" si="2"/>
        <v>1.1916331299149938</v>
      </c>
      <c r="D47" s="2">
        <f t="shared" si="3"/>
        <v>1.1531540129650861</v>
      </c>
      <c r="E47" s="1">
        <f t="shared" si="4"/>
        <v>41.90203242939084</v>
      </c>
    </row>
    <row r="48" spans="1:5" ht="15.75">
      <c r="A48" s="1">
        <v>46.55</v>
      </c>
      <c r="B48" s="1">
        <v>1.2722</v>
      </c>
      <c r="C48" s="1">
        <f t="shared" si="2"/>
        <v>1.2787375953378675</v>
      </c>
      <c r="D48" s="2">
        <f t="shared" si="3"/>
        <v>1.1578167572336142</v>
      </c>
      <c r="E48" s="1">
        <f t="shared" si="4"/>
        <v>43.093930880832545</v>
      </c>
    </row>
    <row r="49" spans="1:5" ht="15.75">
      <c r="A49" s="1">
        <v>48</v>
      </c>
      <c r="B49" s="1">
        <v>1.1372</v>
      </c>
      <c r="C49" s="1">
        <f t="shared" si="2"/>
        <v>1.1431037657361816</v>
      </c>
      <c r="D49" s="2">
        <f t="shared" si="3"/>
        <v>1.1627160175157631</v>
      </c>
      <c r="E49" s="1">
        <f t="shared" si="4"/>
        <v>44.341010974472304</v>
      </c>
    </row>
    <row r="50" spans="1:5" ht="15.75">
      <c r="A50" s="1">
        <v>49.5</v>
      </c>
      <c r="B50" s="1">
        <v>1.2043</v>
      </c>
      <c r="C50" s="1">
        <f t="shared" si="2"/>
        <v>1.2106177475019724</v>
      </c>
      <c r="D50" s="2">
        <f t="shared" si="3"/>
        <v>1.1677842178076414</v>
      </c>
      <c r="E50" s="1">
        <f t="shared" si="4"/>
        <v>45.62549485182428</v>
      </c>
    </row>
    <row r="51" spans="1:5" ht="15.75">
      <c r="A51" s="1">
        <v>50.35</v>
      </c>
      <c r="B51" s="1">
        <v>1.1264</v>
      </c>
      <c r="C51" s="1">
        <f t="shared" si="2"/>
        <v>1.1323438708227893</v>
      </c>
      <c r="D51" s="2">
        <f t="shared" si="3"/>
        <v>1.1706561979730392</v>
      </c>
      <c r="E51" s="1">
        <f t="shared" si="4"/>
        <v>46.3515833494308</v>
      </c>
    </row>
    <row r="52" spans="1:5" ht="15.75">
      <c r="A52" s="1">
        <v>51.85</v>
      </c>
      <c r="B52" s="1">
        <v>1.298</v>
      </c>
      <c r="C52" s="1">
        <f t="shared" si="2"/>
        <v>1.3049201214982298</v>
      </c>
      <c r="D52" s="2">
        <f t="shared" si="3"/>
        <v>1.1757243982649175</v>
      </c>
      <c r="E52" s="1">
        <f t="shared" si="4"/>
        <v>47.627392546053436</v>
      </c>
    </row>
    <row r="53" spans="1:5" ht="15.75">
      <c r="A53" s="1">
        <v>53</v>
      </c>
      <c r="B53" s="1">
        <v>1.129</v>
      </c>
      <c r="C53" s="1">
        <f t="shared" si="2"/>
        <v>1.1350662916661245</v>
      </c>
      <c r="D53" s="2">
        <f t="shared" si="3"/>
        <v>1.1796100184886908</v>
      </c>
      <c r="E53" s="1">
        <f t="shared" si="4"/>
        <v>48.602291014170355</v>
      </c>
    </row>
    <row r="54" spans="1:5" ht="15.75">
      <c r="A54" s="1">
        <v>54.5</v>
      </c>
      <c r="B54" s="1">
        <v>1.2233</v>
      </c>
      <c r="C54" s="1">
        <f t="shared" si="2"/>
        <v>1.2299396482190061</v>
      </c>
      <c r="D54" s="2">
        <f t="shared" si="3"/>
        <v>1.1846782187805693</v>
      </c>
      <c r="E54" s="1">
        <f t="shared" si="4"/>
        <v>49.86845762061307</v>
      </c>
    </row>
    <row r="55" spans="1:5" ht="15.75">
      <c r="A55" s="1">
        <v>56</v>
      </c>
      <c r="B55" s="1">
        <v>1.0776</v>
      </c>
      <c r="C55" s="1">
        <f t="shared" si="2"/>
        <v>1.0835075667672744</v>
      </c>
      <c r="D55" s="2">
        <f t="shared" si="3"/>
        <v>1.1897464190724476</v>
      </c>
      <c r="E55" s="1">
        <f t="shared" si="4"/>
        <v>51.12923048443849</v>
      </c>
    </row>
    <row r="56" spans="1:5" ht="15.75">
      <c r="A56" s="1">
        <v>57.5</v>
      </c>
      <c r="B56" s="1">
        <v>1.3762</v>
      </c>
      <c r="C56" s="1">
        <f t="shared" si="2"/>
        <v>1.3838195381819178</v>
      </c>
      <c r="D56" s="2">
        <f t="shared" si="3"/>
        <v>1.1948146193643259</v>
      </c>
      <c r="E56" s="1">
        <f t="shared" si="4"/>
        <v>52.38465536432324</v>
      </c>
    </row>
    <row r="57" spans="1:5" ht="15.75">
      <c r="A57" s="1">
        <v>59.3</v>
      </c>
      <c r="B57" s="1">
        <v>1.156</v>
      </c>
      <c r="C57" s="1">
        <f t="shared" si="2"/>
        <v>1.1624759681541477</v>
      </c>
      <c r="D57" s="2">
        <f t="shared" si="3"/>
        <v>1.20089645971458</v>
      </c>
      <c r="E57" s="1">
        <f t="shared" si="4"/>
        <v>53.88353562618012</v>
      </c>
    </row>
    <row r="58" spans="1:5" ht="15.75">
      <c r="A58" s="1">
        <v>61.5</v>
      </c>
      <c r="B58" s="1">
        <v>1.184</v>
      </c>
      <c r="C58" s="1">
        <f t="shared" si="2"/>
        <v>1.190727464045425</v>
      </c>
      <c r="D58" s="2">
        <f t="shared" si="3"/>
        <v>1.208329820142668</v>
      </c>
      <c r="E58" s="1">
        <f t="shared" si="4"/>
        <v>55.70423057496509</v>
      </c>
    </row>
    <row r="59" spans="1:5" ht="15.75">
      <c r="A59" s="1">
        <v>63.26</v>
      </c>
      <c r="B59" s="1">
        <v>1.1307</v>
      </c>
      <c r="C59" s="1">
        <f t="shared" si="2"/>
        <v>1.1371969170826794</v>
      </c>
      <c r="D59" s="2">
        <f t="shared" si="3"/>
        <v>1.2142765084851386</v>
      </c>
      <c r="E59" s="1">
        <f t="shared" si="4"/>
        <v>57.15365332810364</v>
      </c>
    </row>
    <row r="60" spans="1:5" ht="15.75">
      <c r="A60" s="1">
        <v>64.02</v>
      </c>
      <c r="B60" s="1">
        <v>1.1476</v>
      </c>
      <c r="C60" s="1">
        <f t="shared" si="2"/>
        <v>1.1542257114228267</v>
      </c>
      <c r="D60" s="2">
        <f t="shared" si="3"/>
        <v>1.2168443966330236</v>
      </c>
      <c r="E60" s="1">
        <f t="shared" si="4"/>
        <v>57.7782196260649</v>
      </c>
    </row>
    <row r="61" spans="1:5" ht="15.75">
      <c r="A61" s="1">
        <v>65.55</v>
      </c>
      <c r="B61" s="1">
        <v>1.1593</v>
      </c>
      <c r="C61" s="1">
        <f t="shared" si="2"/>
        <v>1.1660577055698578</v>
      </c>
      <c r="D61" s="2">
        <f t="shared" si="3"/>
        <v>1.2220139609307394</v>
      </c>
      <c r="E61" s="1">
        <f t="shared" si="4"/>
        <v>59.03025114854824</v>
      </c>
    </row>
    <row r="62" spans="1:5" ht="15.75">
      <c r="A62" s="1">
        <v>68.32</v>
      </c>
      <c r="B62" s="1">
        <v>1.3936</v>
      </c>
      <c r="C62" s="1">
        <f t="shared" si="2"/>
        <v>1.4018637225425707</v>
      </c>
      <c r="D62" s="2">
        <f t="shared" si="3"/>
        <v>1.2313732374697415</v>
      </c>
      <c r="E62" s="1">
        <f t="shared" si="4"/>
        <v>61.279772183853396</v>
      </c>
    </row>
    <row r="63" spans="1:5" ht="15.75">
      <c r="A63" s="1">
        <v>69.05</v>
      </c>
      <c r="B63" s="1">
        <v>1.166</v>
      </c>
      <c r="C63" s="1">
        <f t="shared" si="2"/>
        <v>1.1729450330737596</v>
      </c>
      <c r="D63" s="2">
        <f t="shared" si="3"/>
        <v>1.2338397616117889</v>
      </c>
      <c r="E63" s="1">
        <f t="shared" si="4"/>
        <v>61.87142113431872</v>
      </c>
    </row>
    <row r="64" spans="1:5" ht="15.75">
      <c r="A64" s="1">
        <v>70.55</v>
      </c>
      <c r="B64" s="1">
        <v>1.2455</v>
      </c>
      <c r="C64" s="1">
        <f t="shared" si="2"/>
        <v>1.252986435987498</v>
      </c>
      <c r="D64" s="2">
        <f t="shared" si="3"/>
        <v>1.2389079619036671</v>
      </c>
      <c r="E64" s="1">
        <f t="shared" si="4"/>
        <v>63.082164826445094</v>
      </c>
    </row>
    <row r="65" spans="1:5" ht="15.75">
      <c r="A65" s="1">
        <v>72.05</v>
      </c>
      <c r="B65" s="1">
        <v>1.1444</v>
      </c>
      <c r="C65" s="1">
        <f t="shared" si="2"/>
        <v>1.1513411134876188</v>
      </c>
      <c r="D65" s="2">
        <f t="shared" si="3"/>
        <v>1.2439761621955456</v>
      </c>
      <c r="E65" s="1">
        <f t="shared" si="4"/>
        <v>64.28797571381176</v>
      </c>
    </row>
    <row r="66" spans="1:5" ht="15.75">
      <c r="A66" s="1">
        <v>73.55</v>
      </c>
      <c r="B66" s="1">
        <v>1.1941</v>
      </c>
      <c r="C66" s="1">
        <f t="shared" si="2"/>
        <v>1.2014076349165224</v>
      </c>
      <c r="D66" s="2">
        <f t="shared" si="3"/>
        <v>1.249044362487424</v>
      </c>
      <c r="E66" s="1">
        <f t="shared" si="4"/>
        <v>65.48889382773112</v>
      </c>
    </row>
    <row r="67" spans="1:5" ht="15.75">
      <c r="A67" s="1">
        <v>75.05</v>
      </c>
      <c r="B67" s="1">
        <v>1.2248</v>
      </c>
      <c r="C67" s="1">
        <f t="shared" si="2"/>
        <v>1.232362262118634</v>
      </c>
      <c r="D67" s="2">
        <f t="shared" si="3"/>
        <v>1.2541125627793022</v>
      </c>
      <c r="E67" s="1">
        <f t="shared" si="4"/>
        <v>66.68495871418419</v>
      </c>
    </row>
    <row r="68" spans="1:5" ht="15.75">
      <c r="A68" s="1">
        <v>77.71</v>
      </c>
      <c r="B68" s="1">
        <v>1.3201</v>
      </c>
      <c r="C68" s="1">
        <f t="shared" si="2"/>
        <v>1.3283782511584843</v>
      </c>
      <c r="D68" s="2">
        <f t="shared" si="3"/>
        <v>1.2631001712968997</v>
      </c>
      <c r="E68" s="1">
        <f t="shared" si="4"/>
        <v>68.79088828370425</v>
      </c>
    </row>
    <row r="69" spans="1:5" ht="15.75">
      <c r="A69" s="1">
        <v>79.05</v>
      </c>
      <c r="B69" s="1">
        <v>1.2729</v>
      </c>
      <c r="C69" s="1">
        <f t="shared" si="2"/>
        <v>1.2809442349865374</v>
      </c>
      <c r="D69" s="2">
        <f t="shared" si="3"/>
        <v>1.2676277635576443</v>
      </c>
      <c r="E69" s="1">
        <f t="shared" si="4"/>
        <v>69.84798094017877</v>
      </c>
    </row>
    <row r="70" spans="1:5" ht="15.75">
      <c r="A70" s="1">
        <v>80.95</v>
      </c>
      <c r="B70" s="1">
        <v>1.2594</v>
      </c>
      <c r="C70" s="1">
        <f t="shared" si="2"/>
        <v>1.2674458584660715</v>
      </c>
      <c r="D70" s="2">
        <f t="shared" si="3"/>
        <v>1.2740474839273568</v>
      </c>
      <c r="E70" s="1">
        <f t="shared" si="4"/>
        <v>71.33929113384839</v>
      </c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18.7</v>
      </c>
      <c r="C3" s="1">
        <v>0</v>
      </c>
      <c r="F3" s="5">
        <f>1000*1/SLOPE(C3:C20,B3:B20)</f>
        <v>17.690301380747698</v>
      </c>
      <c r="G3" s="1">
        <f>INTERCEPT(B4:B20,A4:A20)</f>
        <v>18.29800803534289</v>
      </c>
    </row>
    <row r="4" spans="1:9" ht="15.75">
      <c r="A4" s="3">
        <v>23.8</v>
      </c>
      <c r="B4" s="3">
        <v>18.93</v>
      </c>
      <c r="C4" s="1">
        <f aca="true" t="shared" si="0" ref="C4:C13">LN($G$27+$G$29*A4)/$G$29-LN($G$27)/$G$29</f>
        <v>22.704231940661593</v>
      </c>
      <c r="E4" s="6">
        <f aca="true" t="shared" si="1" ref="E4:E10">1000*1/SLOPE(C3:C4,B3:B4)</f>
        <v>10.130270013215663</v>
      </c>
      <c r="F4" s="6" t="s">
        <v>7</v>
      </c>
      <c r="I4" s="7">
        <f>SLOPE(E4:E20,A4:A20)*1000</f>
        <v>-33.914878130637874</v>
      </c>
    </row>
    <row r="5" spans="1:9" ht="15.75">
      <c r="A5" s="3">
        <v>33.3</v>
      </c>
      <c r="B5" s="3">
        <v>18.8</v>
      </c>
      <c r="C5" s="1">
        <f t="shared" si="0"/>
        <v>31.665214199398953</v>
      </c>
      <c r="E5" s="6">
        <f t="shared" si="1"/>
        <v>-14.507338174008026</v>
      </c>
      <c r="F5" s="8">
        <f>CORREL(C3:C11,B3:B11)</f>
        <v>0.8727569862421738</v>
      </c>
      <c r="I5" s="7"/>
    </row>
    <row r="6" spans="1:5" ht="15.75">
      <c r="A6" s="3">
        <v>38.3</v>
      </c>
      <c r="B6" s="3">
        <v>18.35</v>
      </c>
      <c r="C6" s="1">
        <f t="shared" si="0"/>
        <v>36.3586277265562</v>
      </c>
      <c r="E6" s="6">
        <f t="shared" si="1"/>
        <v>-95.8790435566477</v>
      </c>
    </row>
    <row r="7" spans="1:6" ht="15.75">
      <c r="A7" s="3">
        <v>42.3</v>
      </c>
      <c r="B7" s="3">
        <v>19.34</v>
      </c>
      <c r="C7" s="1">
        <f t="shared" si="0"/>
        <v>40.10208460308457</v>
      </c>
      <c r="E7" s="6">
        <f t="shared" si="1"/>
        <v>264.46144102991644</v>
      </c>
      <c r="F7" s="9"/>
    </row>
    <row r="8" spans="1:6" ht="15.75">
      <c r="A8" s="3">
        <v>51.8</v>
      </c>
      <c r="B8" s="3">
        <v>19.09</v>
      </c>
      <c r="C8" s="1">
        <f t="shared" si="0"/>
        <v>48.9529599741061</v>
      </c>
      <c r="E8" s="6">
        <f t="shared" si="1"/>
        <v>-28.245793723243455</v>
      </c>
      <c r="F8" s="5" t="s">
        <v>8</v>
      </c>
    </row>
    <row r="9" spans="1:6" ht="15.75">
      <c r="A9" s="3">
        <v>73.8</v>
      </c>
      <c r="B9" s="3">
        <v>19.38</v>
      </c>
      <c r="C9" s="1">
        <f t="shared" si="0"/>
        <v>69.23781738473633</v>
      </c>
      <c r="E9" s="6">
        <f t="shared" si="1"/>
        <v>14.296378531514797</v>
      </c>
      <c r="F9" s="5">
        <f>1000*SLOPE(B3:B20,A3:A20)</f>
        <v>14.640911064028664</v>
      </c>
    </row>
    <row r="10" spans="1:6" ht="15.75">
      <c r="A10" s="3">
        <v>95.8</v>
      </c>
      <c r="B10" s="3">
        <v>19.76</v>
      </c>
      <c r="C10" s="1">
        <f t="shared" si="0"/>
        <v>89.23351425607012</v>
      </c>
      <c r="E10" s="6">
        <f t="shared" si="1"/>
        <v>19.00408885196312</v>
      </c>
      <c r="F10" s="6" t="s">
        <v>9</v>
      </c>
    </row>
    <row r="11" spans="1:6" ht="15.75">
      <c r="A11" s="3">
        <v>123.5</v>
      </c>
      <c r="B11" s="3">
        <v>20.16</v>
      </c>
      <c r="C11" s="1">
        <f t="shared" si="0"/>
        <v>114.0111944022672</v>
      </c>
      <c r="E11" s="6">
        <f>1000*1/SLOPE(C10:C11,B10:B11)</f>
        <v>16.143561368136044</v>
      </c>
      <c r="F11" s="8">
        <f>CORREL(B3:B20,A3:A20)</f>
        <v>0.9568026430372929</v>
      </c>
    </row>
    <row r="12" spans="1:6" ht="15.75">
      <c r="A12" s="3">
        <v>152</v>
      </c>
      <c r="B12" s="3">
        <v>20.66</v>
      </c>
      <c r="C12" s="1">
        <f t="shared" si="0"/>
        <v>139.05573200323118</v>
      </c>
      <c r="E12" s="6">
        <f>1000*1/SLOPE(C11:C12,B11:B12)</f>
        <v>19.964433281482325</v>
      </c>
      <c r="F12" s="8"/>
    </row>
    <row r="13" spans="1:6" ht="15.75">
      <c r="A13" s="3">
        <v>180.1</v>
      </c>
      <c r="B13" s="3">
        <v>21.18</v>
      </c>
      <c r="C13" s="1">
        <f t="shared" si="0"/>
        <v>163.31858877672872</v>
      </c>
      <c r="E13" s="6">
        <f>1000*1/SLOPE(C12:C13,B12:B13)</f>
        <v>21.431936265948334</v>
      </c>
      <c r="F13" s="8"/>
    </row>
    <row r="14" spans="1:6" ht="15.75">
      <c r="A14" s="3"/>
      <c r="B14" s="3"/>
      <c r="C14" s="1"/>
      <c r="E14" s="6"/>
      <c r="F14" s="8"/>
    </row>
    <row r="15" spans="1:6" ht="15.75">
      <c r="A15" s="3"/>
      <c r="B15" s="3"/>
      <c r="C15" s="1"/>
      <c r="E15" s="6"/>
      <c r="F15" s="8"/>
    </row>
    <row r="16" spans="1:6" ht="15.75">
      <c r="A16" s="3"/>
      <c r="B16" s="3"/>
      <c r="C16" s="1"/>
      <c r="E16" s="6"/>
      <c r="F16" s="8"/>
    </row>
    <row r="17" spans="1:6" ht="15.75">
      <c r="A17" s="3"/>
      <c r="B17" s="3"/>
      <c r="C17" s="1"/>
      <c r="E17" s="6"/>
      <c r="F17" s="8"/>
    </row>
    <row r="18" spans="1:6" ht="15.75">
      <c r="A18" s="3"/>
      <c r="B18" s="3"/>
      <c r="C18" s="1"/>
      <c r="E18" s="6"/>
      <c r="F18" s="8"/>
    </row>
    <row r="19" spans="1:6" ht="15.75">
      <c r="A19" s="3"/>
      <c r="B19" s="3"/>
      <c r="C19" s="1"/>
      <c r="E19" s="6"/>
      <c r="F19" s="8"/>
    </row>
    <row r="20" spans="1:6" ht="15.75">
      <c r="A20" s="3"/>
      <c r="B20" s="3"/>
      <c r="C20" s="1"/>
      <c r="E20" s="6"/>
      <c r="F20" s="8"/>
    </row>
    <row r="21" spans="1:6" ht="15.75">
      <c r="A21" s="3"/>
      <c r="B21" s="3"/>
      <c r="C21" s="1"/>
      <c r="E21" s="6"/>
      <c r="F21" s="8"/>
    </row>
    <row r="22" spans="1:6" ht="15.75">
      <c r="A22" s="3"/>
      <c r="B22" s="3"/>
      <c r="C22" s="1"/>
      <c r="E22" s="6"/>
      <c r="F22" s="8"/>
    </row>
    <row r="23" spans="1:9" ht="15.75">
      <c r="A23" s="10"/>
      <c r="B23" s="11"/>
      <c r="C23" s="11"/>
      <c r="D23" s="11"/>
      <c r="E23" s="10"/>
      <c r="F23" s="12"/>
      <c r="G23" s="12"/>
      <c r="H23" s="12"/>
      <c r="I23" s="12"/>
    </row>
    <row r="24" spans="1:7" ht="15.75">
      <c r="A24" s="13"/>
      <c r="C24" s="14" t="s">
        <v>10</v>
      </c>
      <c r="D24" s="14" t="s">
        <v>11</v>
      </c>
      <c r="E24" s="1" t="s">
        <v>12</v>
      </c>
      <c r="G24" s="3" t="s">
        <v>13</v>
      </c>
    </row>
    <row r="25" spans="1:5" ht="15.75">
      <c r="A25" s="15">
        <v>0</v>
      </c>
      <c r="B25" s="1"/>
      <c r="C25" s="1"/>
      <c r="D25" s="2">
        <f aca="true" t="shared" si="2" ref="D25:D30">G$27+G$29*A25</f>
        <v>1.0398022063434014</v>
      </c>
      <c r="E25" s="1">
        <v>0</v>
      </c>
    </row>
    <row r="26" spans="1:7" ht="15.75">
      <c r="A26" s="1">
        <v>0.35</v>
      </c>
      <c r="B26" s="1">
        <v>0.895</v>
      </c>
      <c r="C26" s="1">
        <f>B26*(1+($I$37+$I$38*A26)/(1282900)+($I$39+A26*$I$40-$I$41)/400)</f>
        <v>0.9026060707089688</v>
      </c>
      <c r="D26" s="2">
        <f t="shared" si="2"/>
        <v>1.0400517181533047</v>
      </c>
      <c r="E26" s="1">
        <f>E25+(A26-A25)/D26</f>
        <v>0.33652172665168334</v>
      </c>
      <c r="G26" s="3" t="s">
        <v>14</v>
      </c>
    </row>
    <row r="27" spans="1:7" ht="15.75">
      <c r="A27" s="1">
        <v>1.85</v>
      </c>
      <c r="B27" s="1">
        <v>1.0749</v>
      </c>
      <c r="C27" s="1">
        <f aca="true" t="shared" si="3" ref="C27:C90">B27*(1+($I$37+$I$38*A27)/(1282900)+($I$39+A27*$I$40-$I$41)/400)</f>
        <v>1.0840962113376678</v>
      </c>
      <c r="D27" s="2">
        <f t="shared" si="2"/>
        <v>1.0411210544814622</v>
      </c>
      <c r="E27" s="1">
        <f>E26+(A27-A26)/D27</f>
        <v>1.7772763762126662</v>
      </c>
      <c r="G27" s="1">
        <f>INTERCEPT(C25:C1010,A25:A1010)</f>
        <v>1.0398022063434014</v>
      </c>
    </row>
    <row r="28" spans="1:7" ht="15.75">
      <c r="A28" s="1">
        <v>3.35</v>
      </c>
      <c r="B28" s="1">
        <v>0.9866</v>
      </c>
      <c r="C28" s="1">
        <f t="shared" si="3"/>
        <v>0.99509701265768</v>
      </c>
      <c r="D28" s="2">
        <f t="shared" si="2"/>
        <v>1.0421903908096195</v>
      </c>
      <c r="E28" s="1">
        <f>E27+(A28-A27)/D28</f>
        <v>3.2165527437818717</v>
      </c>
      <c r="G28" s="3" t="s">
        <v>21</v>
      </c>
    </row>
    <row r="29" spans="1:7" ht="15.75">
      <c r="A29" s="1">
        <v>5.15</v>
      </c>
      <c r="B29" s="1">
        <v>1.0991</v>
      </c>
      <c r="C29" s="1">
        <f t="shared" si="3"/>
        <v>1.108641098825434</v>
      </c>
      <c r="D29" s="2">
        <f t="shared" si="2"/>
        <v>1.0434735944034084</v>
      </c>
      <c r="E29" s="1">
        <f>E28+(A29-A28)/D29</f>
        <v>4.941560458068236</v>
      </c>
      <c r="G29" s="16">
        <f>SLOPE(C25:C1010,A25:A1010)</f>
        <v>0.000712890885438242</v>
      </c>
    </row>
    <row r="30" spans="1:5" ht="15.75">
      <c r="A30" s="1">
        <v>6.65</v>
      </c>
      <c r="B30" s="1">
        <v>0.9989</v>
      </c>
      <c r="C30" s="1">
        <f t="shared" si="3"/>
        <v>1.0076282251039939</v>
      </c>
      <c r="D30" s="2">
        <f t="shared" si="2"/>
        <v>1.0445429307315657</v>
      </c>
      <c r="E30" s="1">
        <f>E29+(A30-A29)/D30</f>
        <v>6.377595259385062</v>
      </c>
    </row>
    <row r="31" spans="1:5" ht="15.75">
      <c r="A31" s="1">
        <v>8.15</v>
      </c>
      <c r="B31" s="1">
        <v>1.0299</v>
      </c>
      <c r="C31" s="1">
        <f t="shared" si="3"/>
        <v>1.0389578106055855</v>
      </c>
      <c r="D31" s="2">
        <f aca="true" t="shared" si="4" ref="D31:D94">G$27+G$29*A31</f>
        <v>1.045612267059723</v>
      </c>
      <c r="E31" s="1">
        <f aca="true" t="shared" si="5" ref="E31:E94">E30+(A31-A30)/D31</f>
        <v>7.81216144348122</v>
      </c>
    </row>
    <row r="32" spans="1:5" ht="15.75">
      <c r="A32" s="1">
        <v>9.65</v>
      </c>
      <c r="B32" s="1">
        <v>1.0442</v>
      </c>
      <c r="C32" s="1">
        <f t="shared" si="3"/>
        <v>1.053443104663344</v>
      </c>
      <c r="D32" s="2">
        <f t="shared" si="4"/>
        <v>1.0466816033878803</v>
      </c>
      <c r="E32" s="1">
        <f t="shared" si="5"/>
        <v>9.24526201116563</v>
      </c>
    </row>
    <row r="33" spans="1:5" ht="15.75">
      <c r="A33" s="1">
        <v>11.15</v>
      </c>
      <c r="B33" s="1">
        <v>1.0796</v>
      </c>
      <c r="C33" s="1">
        <f t="shared" si="3"/>
        <v>1.0892180061133232</v>
      </c>
      <c r="D33" s="2">
        <f t="shared" si="4"/>
        <v>1.0477509397160378</v>
      </c>
      <c r="E33" s="1">
        <f t="shared" si="5"/>
        <v>10.676899954059321</v>
      </c>
    </row>
    <row r="34" spans="1:5" ht="15.75">
      <c r="A34" s="1">
        <v>12.65</v>
      </c>
      <c r="B34" s="1">
        <v>1.0366</v>
      </c>
      <c r="C34" s="1">
        <f t="shared" si="3"/>
        <v>1.0458940196160675</v>
      </c>
      <c r="D34" s="2">
        <f t="shared" si="4"/>
        <v>1.0488202760441951</v>
      </c>
      <c r="E34" s="1">
        <f t="shared" si="5"/>
        <v>12.107078254632901</v>
      </c>
    </row>
    <row r="35" spans="1:7" ht="15.75">
      <c r="A35" s="1">
        <v>14.6</v>
      </c>
      <c r="B35" s="1">
        <v>1.0616</v>
      </c>
      <c r="C35" s="1">
        <f t="shared" si="3"/>
        <v>1.071196841969215</v>
      </c>
      <c r="D35" s="2">
        <f t="shared" si="4"/>
        <v>1.0502104132707997</v>
      </c>
      <c r="E35" s="1">
        <f t="shared" si="5"/>
        <v>13.963849026812614</v>
      </c>
      <c r="G35" s="17" t="s">
        <v>15</v>
      </c>
    </row>
    <row r="36" spans="1:5" ht="15.75">
      <c r="A36" s="1">
        <v>16.15</v>
      </c>
      <c r="B36" s="1">
        <v>0.964</v>
      </c>
      <c r="C36" s="1">
        <f t="shared" si="3"/>
        <v>0.9727713275868696</v>
      </c>
      <c r="D36" s="2">
        <f t="shared" si="4"/>
        <v>1.051315394143229</v>
      </c>
      <c r="E36" s="1">
        <f t="shared" si="5"/>
        <v>15.438192509876679</v>
      </c>
    </row>
    <row r="37" spans="1:9" ht="15.75">
      <c r="A37" s="1">
        <v>17.65</v>
      </c>
      <c r="B37" s="1">
        <v>0.993</v>
      </c>
      <c r="C37" s="1">
        <f t="shared" si="3"/>
        <v>1.0020918042925568</v>
      </c>
      <c r="D37" s="2">
        <f t="shared" si="4"/>
        <v>1.0523847304713863</v>
      </c>
      <c r="E37" s="1">
        <f t="shared" si="5"/>
        <v>16.863526759384573</v>
      </c>
      <c r="G37" s="3" t="s">
        <v>16</v>
      </c>
      <c r="I37" s="1">
        <v>308</v>
      </c>
    </row>
    <row r="38" spans="1:9" ht="15.75">
      <c r="A38" s="1">
        <v>19.15</v>
      </c>
      <c r="B38" s="1">
        <v>0.9127</v>
      </c>
      <c r="C38" s="1">
        <f t="shared" si="3"/>
        <v>0.9211086171017809</v>
      </c>
      <c r="D38" s="2">
        <f t="shared" si="4"/>
        <v>1.0534540667995438</v>
      </c>
      <c r="E38" s="1">
        <f t="shared" si="5"/>
        <v>18.287414185779053</v>
      </c>
      <c r="G38" s="3" t="s">
        <v>17</v>
      </c>
      <c r="I38" s="1">
        <v>1.8</v>
      </c>
    </row>
    <row r="39" spans="1:9" ht="15.75">
      <c r="A39" s="1">
        <v>20.65</v>
      </c>
      <c r="B39" s="1">
        <v>1.0197</v>
      </c>
      <c r="C39" s="1">
        <f t="shared" si="3"/>
        <v>1.029152528866645</v>
      </c>
      <c r="D39" s="2">
        <f t="shared" si="4"/>
        <v>1.054523403127701</v>
      </c>
      <c r="E39" s="1">
        <f t="shared" si="5"/>
        <v>19.709857723353487</v>
      </c>
      <c r="G39" s="3" t="s">
        <v>18</v>
      </c>
      <c r="I39" s="1">
        <f>G3</f>
        <v>18.29800803534289</v>
      </c>
    </row>
    <row r="40" spans="1:9" ht="15.75">
      <c r="A40" s="1">
        <v>24.15</v>
      </c>
      <c r="B40" s="1">
        <v>1.108</v>
      </c>
      <c r="C40" s="1">
        <f t="shared" si="3"/>
        <v>1.1184184468043796</v>
      </c>
      <c r="D40" s="2">
        <f t="shared" si="4"/>
        <v>1.057018521226735</v>
      </c>
      <c r="E40" s="1">
        <f t="shared" si="5"/>
        <v>23.021057981167356</v>
      </c>
      <c r="G40" s="3" t="s">
        <v>19</v>
      </c>
      <c r="I40" s="1">
        <f>F9/1000</f>
        <v>0.014640911064028664</v>
      </c>
    </row>
    <row r="41" spans="1:9" ht="15.75">
      <c r="A41" s="1">
        <v>25.65</v>
      </c>
      <c r="B41" s="1">
        <v>1.0881</v>
      </c>
      <c r="C41" s="1">
        <f t="shared" si="3"/>
        <v>1.0983933589209232</v>
      </c>
      <c r="D41" s="2">
        <f t="shared" si="4"/>
        <v>1.0580878575548922</v>
      </c>
      <c r="E41" s="1">
        <f t="shared" si="5"/>
        <v>24.438709633900913</v>
      </c>
      <c r="G41" s="3" t="s">
        <v>20</v>
      </c>
      <c r="I41" s="1">
        <v>15</v>
      </c>
    </row>
    <row r="42" spans="1:5" ht="15.75">
      <c r="A42" s="1">
        <v>27.15</v>
      </c>
      <c r="B42" s="1">
        <v>1.131</v>
      </c>
      <c r="C42" s="1">
        <f t="shared" si="3"/>
        <v>1.1417636663505133</v>
      </c>
      <c r="D42" s="2">
        <f t="shared" si="4"/>
        <v>1.0591571938830497</v>
      </c>
      <c r="E42" s="1">
        <f t="shared" si="5"/>
        <v>25.854930010501242</v>
      </c>
    </row>
    <row r="43" spans="1:5" ht="15.75">
      <c r="A43" s="1">
        <v>33.9</v>
      </c>
      <c r="B43" s="1">
        <v>1.0019</v>
      </c>
      <c r="C43" s="1">
        <f t="shared" si="3"/>
        <v>1.011692052096637</v>
      </c>
      <c r="D43" s="2">
        <f t="shared" si="4"/>
        <v>1.0639692073597578</v>
      </c>
      <c r="E43" s="1">
        <f t="shared" si="5"/>
        <v>32.19909857600902</v>
      </c>
    </row>
    <row r="44" spans="1:5" ht="15.75">
      <c r="A44" s="1">
        <v>35.15</v>
      </c>
      <c r="B44" s="1">
        <v>1.036</v>
      </c>
      <c r="C44" s="1">
        <f t="shared" si="3"/>
        <v>1.0461745447759334</v>
      </c>
      <c r="D44" s="2">
        <f t="shared" si="4"/>
        <v>1.0648603209665555</v>
      </c>
      <c r="E44" s="1">
        <f t="shared" si="5"/>
        <v>33.37296145303443</v>
      </c>
    </row>
    <row r="45" spans="1:5" ht="15.75">
      <c r="A45" s="1">
        <v>36.51</v>
      </c>
      <c r="B45" s="1">
        <v>1.0384</v>
      </c>
      <c r="C45" s="1">
        <f t="shared" si="3"/>
        <v>1.0486517872156735</v>
      </c>
      <c r="D45" s="2">
        <f t="shared" si="4"/>
        <v>1.0658298525707517</v>
      </c>
      <c r="E45" s="1">
        <f t="shared" si="5"/>
        <v>34.64896249271231</v>
      </c>
    </row>
    <row r="46" spans="1:5" ht="15.75">
      <c r="A46" s="1">
        <v>42.71</v>
      </c>
      <c r="B46" s="1">
        <v>0.9298</v>
      </c>
      <c r="C46" s="1">
        <f t="shared" si="3"/>
        <v>0.9391987062689537</v>
      </c>
      <c r="D46" s="2">
        <f t="shared" si="4"/>
        <v>1.0702497760604688</v>
      </c>
      <c r="E46" s="1">
        <f t="shared" si="5"/>
        <v>40.44200271442753</v>
      </c>
    </row>
    <row r="47" spans="1:5" ht="15.75">
      <c r="A47" s="1">
        <v>44.15</v>
      </c>
      <c r="B47" s="1">
        <v>1.0409</v>
      </c>
      <c r="C47" s="1">
        <f t="shared" si="3"/>
        <v>1.0514787055311925</v>
      </c>
      <c r="D47" s="2">
        <f t="shared" si="4"/>
        <v>1.0712763389354998</v>
      </c>
      <c r="E47" s="1">
        <f t="shared" si="5"/>
        <v>41.786193702003054</v>
      </c>
    </row>
    <row r="48" spans="1:5" ht="15.75">
      <c r="A48" s="1">
        <v>45.65</v>
      </c>
      <c r="B48" s="1">
        <v>1.0083</v>
      </c>
      <c r="C48" s="1">
        <f t="shared" si="3"/>
        <v>1.0186048717048695</v>
      </c>
      <c r="D48" s="2">
        <f t="shared" si="4"/>
        <v>1.072345675263657</v>
      </c>
      <c r="E48" s="1">
        <f t="shared" si="5"/>
        <v>43.184996377857736</v>
      </c>
    </row>
    <row r="49" spans="1:5" ht="15.75">
      <c r="A49" s="1">
        <v>47.15</v>
      </c>
      <c r="B49" s="1">
        <v>1.0849</v>
      </c>
      <c r="C49" s="1">
        <f t="shared" si="3"/>
        <v>1.0960495751814574</v>
      </c>
      <c r="D49" s="2">
        <f t="shared" si="4"/>
        <v>1.0734150115918144</v>
      </c>
      <c r="E49" s="1">
        <f t="shared" si="5"/>
        <v>44.58240556610412</v>
      </c>
    </row>
    <row r="50" spans="1:5" ht="15.75">
      <c r="A50" s="1">
        <v>48.65</v>
      </c>
      <c r="B50" s="1">
        <v>1.028</v>
      </c>
      <c r="C50" s="1">
        <f t="shared" si="3"/>
        <v>1.0386234150936262</v>
      </c>
      <c r="D50" s="2">
        <f t="shared" si="4"/>
        <v>1.074484347919972</v>
      </c>
      <c r="E50" s="1">
        <f t="shared" si="5"/>
        <v>45.978424040364594</v>
      </c>
    </row>
    <row r="51" spans="1:5" ht="15.75">
      <c r="A51" s="1">
        <v>50.15</v>
      </c>
      <c r="B51" s="1">
        <v>1.092</v>
      </c>
      <c r="C51" s="1">
        <f t="shared" si="3"/>
        <v>1.1033470477830127</v>
      </c>
      <c r="D51" s="2">
        <f t="shared" si="4"/>
        <v>1.0755536842481292</v>
      </c>
      <c r="E51" s="1">
        <f t="shared" si="5"/>
        <v>47.37305456598878</v>
      </c>
    </row>
    <row r="52" spans="1:5" ht="15.75">
      <c r="A52" s="1">
        <v>52.15</v>
      </c>
      <c r="B52" s="1">
        <v>1.0919</v>
      </c>
      <c r="C52" s="1">
        <f t="shared" si="3"/>
        <v>1.1033290047568414</v>
      </c>
      <c r="D52" s="2">
        <f t="shared" si="4"/>
        <v>1.0769794660190057</v>
      </c>
      <c r="E52" s="1">
        <f t="shared" si="5"/>
        <v>49.230100185802584</v>
      </c>
    </row>
    <row r="53" spans="1:5" ht="15.75">
      <c r="A53" s="1">
        <v>53.65</v>
      </c>
      <c r="B53" s="1">
        <v>1.0451</v>
      </c>
      <c r="C53" s="1">
        <f t="shared" si="3"/>
        <v>1.0560987244934361</v>
      </c>
      <c r="D53" s="2">
        <f t="shared" si="4"/>
        <v>1.078048802347163</v>
      </c>
      <c r="E53" s="1">
        <f t="shared" si="5"/>
        <v>50.621502872521546</v>
      </c>
    </row>
    <row r="54" spans="1:5" ht="15.75">
      <c r="A54" s="1">
        <v>55.15</v>
      </c>
      <c r="B54" s="1">
        <v>1.0544</v>
      </c>
      <c r="C54" s="1">
        <f t="shared" si="3"/>
        <v>1.06555670777265</v>
      </c>
      <c r="D54" s="2">
        <f t="shared" si="4"/>
        <v>1.0791181386753204</v>
      </c>
      <c r="E54" s="1">
        <f t="shared" si="5"/>
        <v>52.01152676910931</v>
      </c>
    </row>
    <row r="55" spans="1:5" ht="15.75">
      <c r="A55" s="1">
        <v>56.65</v>
      </c>
      <c r="B55" s="1">
        <v>1.092</v>
      </c>
      <c r="C55" s="1">
        <f t="shared" si="3"/>
        <v>1.1036168097489865</v>
      </c>
      <c r="D55" s="2">
        <f t="shared" si="4"/>
        <v>1.080187475003478</v>
      </c>
      <c r="E55" s="1">
        <f t="shared" si="5"/>
        <v>53.40017460544455</v>
      </c>
    </row>
    <row r="56" spans="1:5" ht="15.75">
      <c r="A56" s="1">
        <v>58.15</v>
      </c>
      <c r="B56" s="1">
        <v>1.0506</v>
      </c>
      <c r="C56" s="1">
        <f t="shared" si="3"/>
        <v>1.0618362848657412</v>
      </c>
      <c r="D56" s="2">
        <f t="shared" si="4"/>
        <v>1.0812568113316352</v>
      </c>
      <c r="E56" s="1">
        <f t="shared" si="5"/>
        <v>54.787449103306585</v>
      </c>
    </row>
    <row r="57" spans="1:5" ht="15.75">
      <c r="A57" s="1">
        <v>59.65</v>
      </c>
      <c r="B57" s="1">
        <v>1.1238</v>
      </c>
      <c r="C57" s="1">
        <f t="shared" si="3"/>
        <v>1.1358832326944923</v>
      </c>
      <c r="D57" s="2">
        <f t="shared" si="4"/>
        <v>1.0823261476597925</v>
      </c>
      <c r="E57" s="1">
        <f t="shared" si="5"/>
        <v>56.17335297640741</v>
      </c>
    </row>
    <row r="58" spans="1:5" ht="15.75">
      <c r="A58" s="1">
        <v>61.15</v>
      </c>
      <c r="B58" s="1">
        <v>1.1216</v>
      </c>
      <c r="C58" s="1">
        <f t="shared" si="3"/>
        <v>1.1337235182288918</v>
      </c>
      <c r="D58" s="2">
        <f t="shared" si="4"/>
        <v>1.0833954839879498</v>
      </c>
      <c r="E58" s="1">
        <f t="shared" si="5"/>
        <v>57.557888930423516</v>
      </c>
    </row>
    <row r="59" spans="1:5" ht="15.75">
      <c r="A59" s="1">
        <v>61.65</v>
      </c>
      <c r="B59" s="1">
        <v>1.1126</v>
      </c>
      <c r="C59" s="1">
        <f t="shared" si="3"/>
        <v>1.124647378450325</v>
      </c>
      <c r="D59" s="2">
        <f t="shared" si="4"/>
        <v>1.083751929430669</v>
      </c>
      <c r="E59" s="1">
        <f t="shared" si="5"/>
        <v>58.019249124045196</v>
      </c>
    </row>
    <row r="60" spans="1:5" ht="15.75">
      <c r="A60" s="1">
        <v>63.15</v>
      </c>
      <c r="B60" s="1">
        <v>1.0808</v>
      </c>
      <c r="C60" s="1">
        <f t="shared" si="3"/>
        <v>1.0925646581589095</v>
      </c>
      <c r="D60" s="2">
        <f t="shared" si="4"/>
        <v>1.0848212657588263</v>
      </c>
      <c r="E60" s="1">
        <f t="shared" si="5"/>
        <v>59.401965380949285</v>
      </c>
    </row>
    <row r="61" spans="1:5" ht="15.75">
      <c r="A61" s="1">
        <v>64.65</v>
      </c>
      <c r="B61" s="1">
        <v>1.1009</v>
      </c>
      <c r="C61" s="1">
        <f t="shared" si="3"/>
        <v>1.1129462095842504</v>
      </c>
      <c r="D61" s="2">
        <f t="shared" si="4"/>
        <v>1.0858906020869836</v>
      </c>
      <c r="E61" s="1">
        <f t="shared" si="5"/>
        <v>60.783320000942446</v>
      </c>
    </row>
    <row r="62" spans="1:5" ht="15.75">
      <c r="A62" s="1">
        <v>66.15</v>
      </c>
      <c r="B62" s="1">
        <v>1.1037</v>
      </c>
      <c r="C62" s="1">
        <f t="shared" si="3"/>
        <v>1.1158397673509786</v>
      </c>
      <c r="D62" s="2">
        <f t="shared" si="4"/>
        <v>1.0869599384151412</v>
      </c>
      <c r="E62" s="1">
        <f t="shared" si="5"/>
        <v>62.16331566314422</v>
      </c>
    </row>
    <row r="63" spans="1:5" ht="15.75">
      <c r="A63" s="1">
        <v>67.65</v>
      </c>
      <c r="B63" s="1">
        <v>1.0664</v>
      </c>
      <c r="C63" s="1">
        <f t="shared" si="3"/>
        <v>1.0781902922262232</v>
      </c>
      <c r="D63" s="2">
        <f t="shared" si="4"/>
        <v>1.0880292747432985</v>
      </c>
      <c r="E63" s="1">
        <f t="shared" si="5"/>
        <v>63.541955038774894</v>
      </c>
    </row>
    <row r="64" spans="1:5" ht="15.75">
      <c r="A64" s="1">
        <v>69.15</v>
      </c>
      <c r="B64" s="1">
        <v>1.0829</v>
      </c>
      <c r="C64" s="1">
        <f t="shared" si="3"/>
        <v>1.0949344529041372</v>
      </c>
      <c r="D64" s="2">
        <f t="shared" si="4"/>
        <v>1.0890986110714558</v>
      </c>
      <c r="E64" s="1">
        <f t="shared" si="5"/>
        <v>64.91924079118651</v>
      </c>
    </row>
    <row r="65" spans="1:5" ht="15.75">
      <c r="A65" s="1">
        <v>70.65</v>
      </c>
      <c r="B65" s="1">
        <v>1.0666</v>
      </c>
      <c r="C65" s="1">
        <f t="shared" si="3"/>
        <v>1.0785141129740006</v>
      </c>
      <c r="D65" s="2">
        <f t="shared" si="4"/>
        <v>1.090167947399613</v>
      </c>
      <c r="E65" s="1">
        <f t="shared" si="5"/>
        <v>66.29517557589374</v>
      </c>
    </row>
    <row r="66" spans="1:5" ht="15.75">
      <c r="A66" s="1">
        <v>70.93</v>
      </c>
      <c r="B66" s="1">
        <v>1.0264</v>
      </c>
      <c r="C66" s="1">
        <f t="shared" si="3"/>
        <v>1.0378759942094278</v>
      </c>
      <c r="D66" s="2">
        <f t="shared" si="4"/>
        <v>1.090367556847536</v>
      </c>
      <c r="E66" s="1">
        <f t="shared" si="5"/>
        <v>66.55196971676999</v>
      </c>
    </row>
    <row r="67" spans="1:5" ht="15.75">
      <c r="A67" s="1">
        <v>75</v>
      </c>
      <c r="B67" s="1">
        <v>1.1009</v>
      </c>
      <c r="C67" s="1">
        <f t="shared" si="3"/>
        <v>1.1133792545004697</v>
      </c>
      <c r="D67" s="2">
        <f t="shared" si="4"/>
        <v>1.0932690227512696</v>
      </c>
      <c r="E67" s="1">
        <f t="shared" si="5"/>
        <v>70.27474966873243</v>
      </c>
    </row>
    <row r="68" spans="1:5" ht="15.75">
      <c r="A68" s="1">
        <v>76.2</v>
      </c>
      <c r="B68" s="1">
        <v>1.0918</v>
      </c>
      <c r="C68" s="1">
        <f t="shared" si="3"/>
        <v>1.104225894517207</v>
      </c>
      <c r="D68" s="2">
        <f t="shared" si="4"/>
        <v>1.0941244918137953</v>
      </c>
      <c r="E68" s="1">
        <f t="shared" si="5"/>
        <v>71.37151700094952</v>
      </c>
    </row>
    <row r="69" spans="1:5" ht="15.75">
      <c r="A69" s="1">
        <v>77.15</v>
      </c>
      <c r="B69" s="1">
        <v>1.1433</v>
      </c>
      <c r="C69" s="1">
        <f t="shared" si="3"/>
        <v>1.156353300556623</v>
      </c>
      <c r="D69" s="2">
        <f t="shared" si="4"/>
        <v>1.0948017381549617</v>
      </c>
      <c r="E69" s="1">
        <f t="shared" si="5"/>
        <v>72.23925402299793</v>
      </c>
    </row>
    <row r="70" spans="1:5" ht="15.75">
      <c r="A70" s="1">
        <v>78.65</v>
      </c>
      <c r="B70" s="1">
        <v>1.1027</v>
      </c>
      <c r="C70" s="1">
        <f t="shared" si="3"/>
        <v>1.1153526244228928</v>
      </c>
      <c r="D70" s="2">
        <f t="shared" si="4"/>
        <v>1.095871074483119</v>
      </c>
      <c r="E70" s="1">
        <f t="shared" si="5"/>
        <v>73.6080281743802</v>
      </c>
    </row>
    <row r="71" spans="1:5" ht="15.75">
      <c r="A71" s="1">
        <v>80.4</v>
      </c>
      <c r="B71" s="1">
        <v>1.0527</v>
      </c>
      <c r="C71" s="1">
        <f t="shared" si="3"/>
        <v>1.0648489277346387</v>
      </c>
      <c r="D71" s="2">
        <f t="shared" si="4"/>
        <v>1.097118633532636</v>
      </c>
      <c r="E71" s="1">
        <f t="shared" si="5"/>
        <v>75.20311547534521</v>
      </c>
    </row>
    <row r="72" spans="1:5" ht="15.75">
      <c r="A72" s="1">
        <v>81.45</v>
      </c>
      <c r="B72" s="1">
        <v>1.1038</v>
      </c>
      <c r="C72" s="1">
        <f t="shared" si="3"/>
        <v>1.116582706918215</v>
      </c>
      <c r="D72" s="2">
        <f t="shared" si="4"/>
        <v>1.0978671689623463</v>
      </c>
      <c r="E72" s="1">
        <f t="shared" si="5"/>
        <v>76.15951532924777</v>
      </c>
    </row>
    <row r="73" spans="1:5" ht="15.75">
      <c r="A73" s="1">
        <v>83.8</v>
      </c>
      <c r="B73" s="1">
        <v>1.0655</v>
      </c>
      <c r="C73" s="1">
        <f t="shared" si="3"/>
        <v>1.077934331071199</v>
      </c>
      <c r="D73" s="2">
        <f t="shared" si="4"/>
        <v>1.099542462543126</v>
      </c>
      <c r="E73" s="1">
        <f t="shared" si="5"/>
        <v>78.29676794117937</v>
      </c>
    </row>
    <row r="74" spans="1:5" ht="15.75">
      <c r="A74" s="1">
        <v>86.98</v>
      </c>
      <c r="B74" s="1">
        <v>1.1251</v>
      </c>
      <c r="C74" s="1">
        <f t="shared" si="3"/>
        <v>1.1383658362757574</v>
      </c>
      <c r="D74" s="2">
        <f t="shared" si="4"/>
        <v>1.1018094555588196</v>
      </c>
      <c r="E74" s="1">
        <f t="shared" si="5"/>
        <v>81.18292941307122</v>
      </c>
    </row>
    <row r="75" spans="1:5" ht="15.75">
      <c r="A75" s="1">
        <v>88.6</v>
      </c>
      <c r="B75" s="1">
        <v>1.055</v>
      </c>
      <c r="C75" s="1">
        <f t="shared" si="3"/>
        <v>1.0675042556891017</v>
      </c>
      <c r="D75" s="2">
        <f t="shared" si="4"/>
        <v>1.1029643387932295</v>
      </c>
      <c r="E75" s="1">
        <f t="shared" si="5"/>
        <v>82.65169856817596</v>
      </c>
    </row>
    <row r="76" spans="1:5" ht="15.75">
      <c r="A76" s="1">
        <v>89.65</v>
      </c>
      <c r="B76" s="1">
        <v>1.1015</v>
      </c>
      <c r="C76" s="1">
        <f t="shared" si="3"/>
        <v>1.1145993471657465</v>
      </c>
      <c r="D76" s="2">
        <f t="shared" si="4"/>
        <v>1.1037128742229398</v>
      </c>
      <c r="E76" s="1">
        <f t="shared" si="5"/>
        <v>83.60303294555129</v>
      </c>
    </row>
    <row r="77" spans="1:5" ht="15.75">
      <c r="A77" s="1">
        <v>91.15</v>
      </c>
      <c r="B77" s="1">
        <v>1.1094</v>
      </c>
      <c r="C77" s="1">
        <f t="shared" si="3"/>
        <v>1.1226565408840778</v>
      </c>
      <c r="D77" s="2">
        <f t="shared" si="4"/>
        <v>1.1047822105510972</v>
      </c>
      <c r="E77" s="1">
        <f t="shared" si="5"/>
        <v>84.96076661077002</v>
      </c>
    </row>
    <row r="78" spans="1:5" ht="15.75">
      <c r="A78" s="1">
        <v>92.65</v>
      </c>
      <c r="B78" s="1">
        <v>1.1509</v>
      </c>
      <c r="C78" s="1">
        <f t="shared" si="3"/>
        <v>1.1647180468990865</v>
      </c>
      <c r="D78" s="2">
        <f t="shared" si="4"/>
        <v>1.1058515468792545</v>
      </c>
      <c r="E78" s="1">
        <f t="shared" si="5"/>
        <v>86.31718737468995</v>
      </c>
    </row>
    <row r="79" spans="1:5" ht="15.75">
      <c r="A79" s="1">
        <v>92.65</v>
      </c>
      <c r="B79" s="1">
        <v>1.2231</v>
      </c>
      <c r="C79" s="1">
        <f t="shared" si="3"/>
        <v>1.237784901522524</v>
      </c>
      <c r="D79" s="2">
        <f t="shared" si="4"/>
        <v>1.1058515468792545</v>
      </c>
      <c r="E79" s="1">
        <f t="shared" si="5"/>
        <v>86.31718737468995</v>
      </c>
    </row>
    <row r="80" spans="1:5" ht="15.75">
      <c r="A80" s="1">
        <v>94.15</v>
      </c>
      <c r="B80" s="1">
        <v>1.176</v>
      </c>
      <c r="C80" s="1">
        <f t="shared" si="3"/>
        <v>1.1901864463821774</v>
      </c>
      <c r="D80" s="2">
        <f t="shared" si="4"/>
        <v>1.1069208832074118</v>
      </c>
      <c r="E80" s="1">
        <f t="shared" si="5"/>
        <v>87.67229777395679</v>
      </c>
    </row>
    <row r="81" spans="1:5" ht="15.75">
      <c r="A81" s="1">
        <v>96.59</v>
      </c>
      <c r="B81" s="1">
        <v>0.9731</v>
      </c>
      <c r="C81" s="1">
        <f t="shared" si="3"/>
        <v>0.9849290403811242</v>
      </c>
      <c r="D81" s="2">
        <f t="shared" si="4"/>
        <v>1.1086603369678811</v>
      </c>
      <c r="E81" s="1">
        <f t="shared" si="5"/>
        <v>89.87315219134602</v>
      </c>
    </row>
    <row r="82" spans="1:5" ht="15.75">
      <c r="A82" s="1">
        <v>97.65</v>
      </c>
      <c r="B82" s="1">
        <v>1.1198</v>
      </c>
      <c r="C82" s="1">
        <f t="shared" si="3"/>
        <v>1.1334574430190676</v>
      </c>
      <c r="D82" s="2">
        <f t="shared" si="4"/>
        <v>1.1094160013064458</v>
      </c>
      <c r="E82" s="1">
        <f t="shared" si="5"/>
        <v>90.8286098364059</v>
      </c>
    </row>
    <row r="83" spans="1:5" ht="15.75">
      <c r="A83" s="1">
        <v>99.55</v>
      </c>
      <c r="B83" s="1">
        <v>1.141</v>
      </c>
      <c r="C83" s="1">
        <f t="shared" si="3"/>
        <v>1.1549983968723037</v>
      </c>
      <c r="D83" s="2">
        <f t="shared" si="4"/>
        <v>1.1107704939887784</v>
      </c>
      <c r="E83" s="1">
        <f t="shared" si="5"/>
        <v>92.53913420690579</v>
      </c>
    </row>
    <row r="84" spans="1:5" ht="15.75">
      <c r="A84" s="1">
        <v>101.05</v>
      </c>
      <c r="B84" s="1">
        <v>1.2893</v>
      </c>
      <c r="C84" s="1">
        <f t="shared" si="3"/>
        <v>1.3051913208540578</v>
      </c>
      <c r="D84" s="2">
        <f t="shared" si="4"/>
        <v>1.1118398303169357</v>
      </c>
      <c r="E84" s="1">
        <f t="shared" si="5"/>
        <v>93.88824939337326</v>
      </c>
    </row>
    <row r="85" spans="1:5" ht="15.75">
      <c r="A85" s="1">
        <v>102.15</v>
      </c>
      <c r="B85" s="1">
        <v>1.1008</v>
      </c>
      <c r="C85" s="1">
        <f t="shared" si="3"/>
        <v>1.1144139761691316</v>
      </c>
      <c r="D85" s="2">
        <f t="shared" si="4"/>
        <v>1.1126240102909177</v>
      </c>
      <c r="E85" s="1">
        <f t="shared" si="5"/>
        <v>94.87690323314828</v>
      </c>
    </row>
    <row r="86" spans="1:5" ht="15.75">
      <c r="A86" s="1">
        <v>103.65</v>
      </c>
      <c r="B86" s="1">
        <v>1.1411</v>
      </c>
      <c r="C86" s="1">
        <f t="shared" si="3"/>
        <v>1.155277432130207</v>
      </c>
      <c r="D86" s="2">
        <f t="shared" si="4"/>
        <v>1.1136933466190753</v>
      </c>
      <c r="E86" s="1">
        <f t="shared" si="5"/>
        <v>96.22377309149275</v>
      </c>
    </row>
    <row r="87" spans="1:5" ht="15.75">
      <c r="A87" s="1">
        <v>106.45</v>
      </c>
      <c r="B87" s="1">
        <v>1.1343</v>
      </c>
      <c r="C87" s="1">
        <f t="shared" si="3"/>
        <v>1.1485136530204836</v>
      </c>
      <c r="D87" s="2">
        <f t="shared" si="4"/>
        <v>1.1156894410983023</v>
      </c>
      <c r="E87" s="1">
        <f t="shared" si="5"/>
        <v>98.73343204931494</v>
      </c>
    </row>
    <row r="88" spans="1:5" ht="15.75">
      <c r="A88" s="1">
        <v>107.85</v>
      </c>
      <c r="B88" s="1">
        <v>1.1555</v>
      </c>
      <c r="C88" s="1">
        <f t="shared" si="3"/>
        <v>1.170040786608672</v>
      </c>
      <c r="D88" s="2">
        <f t="shared" si="4"/>
        <v>1.1166874883379159</v>
      </c>
      <c r="E88" s="1">
        <f t="shared" si="5"/>
        <v>99.98714001561781</v>
      </c>
    </row>
    <row r="89" spans="1:5" ht="15.75">
      <c r="A89" s="1">
        <v>108.65</v>
      </c>
      <c r="B89" s="1">
        <v>1.0777</v>
      </c>
      <c r="C89" s="1">
        <f t="shared" si="3"/>
        <v>1.091294519809819</v>
      </c>
      <c r="D89" s="2">
        <f t="shared" si="4"/>
        <v>1.1172578010462664</v>
      </c>
      <c r="E89" s="1">
        <f t="shared" si="5"/>
        <v>100.70317887366011</v>
      </c>
    </row>
    <row r="90" spans="1:5" ht="15.75">
      <c r="A90" s="1">
        <v>110.15</v>
      </c>
      <c r="B90" s="1">
        <v>1.164</v>
      </c>
      <c r="C90" s="1">
        <f t="shared" si="3"/>
        <v>1.1787494983417697</v>
      </c>
      <c r="D90" s="2">
        <f t="shared" si="4"/>
        <v>1.1183271373744237</v>
      </c>
      <c r="E90" s="1">
        <f t="shared" si="5"/>
        <v>102.04446797402268</v>
      </c>
    </row>
    <row r="91" spans="1:5" ht="15.75">
      <c r="A91" s="1">
        <v>161.75</v>
      </c>
      <c r="B91" s="1">
        <v>1.0087</v>
      </c>
      <c r="C91" s="1">
        <f aca="true" t="shared" si="6" ref="C91:C100">B91*(1+($I$37+$I$38*A91)/(1282900)+($I$39+A91*$I$40-$I$41)/400)</f>
        <v>1.0234597687845006</v>
      </c>
      <c r="D91" s="2">
        <f t="shared" si="4"/>
        <v>1.155112307063037</v>
      </c>
      <c r="E91" s="1">
        <f t="shared" si="5"/>
        <v>146.7154490418264</v>
      </c>
    </row>
    <row r="92" spans="1:5" ht="15.75">
      <c r="A92" s="1">
        <v>163.45</v>
      </c>
      <c r="B92" s="1">
        <v>0.9948</v>
      </c>
      <c r="C92" s="1">
        <f t="shared" si="6"/>
        <v>1.0094206506282715</v>
      </c>
      <c r="D92" s="2">
        <f t="shared" si="4"/>
        <v>1.156324221568282</v>
      </c>
      <c r="E92" s="1">
        <f t="shared" si="5"/>
        <v>148.18562493911438</v>
      </c>
    </row>
    <row r="93" spans="1:5" ht="15.75">
      <c r="A93" s="1">
        <v>164.95</v>
      </c>
      <c r="B93" s="1">
        <v>1.1004</v>
      </c>
      <c r="C93" s="1">
        <f t="shared" si="6"/>
        <v>1.1166353934214457</v>
      </c>
      <c r="D93" s="2">
        <f t="shared" si="4"/>
        <v>1.1573935578964394</v>
      </c>
      <c r="E93" s="1">
        <f t="shared" si="5"/>
        <v>149.48164044720676</v>
      </c>
    </row>
    <row r="94" spans="1:5" ht="15.75">
      <c r="A94" s="1">
        <v>166.4</v>
      </c>
      <c r="B94" s="1">
        <v>1.1399</v>
      </c>
      <c r="C94" s="1">
        <f t="shared" si="6"/>
        <v>1.156780997048307</v>
      </c>
      <c r="D94" s="2">
        <f t="shared" si="4"/>
        <v>1.158427249680325</v>
      </c>
      <c r="E94" s="1">
        <f t="shared" si="5"/>
        <v>150.73333752218505</v>
      </c>
    </row>
    <row r="95" spans="1:5" ht="15.75">
      <c r="A95" s="1">
        <v>171.15</v>
      </c>
      <c r="B95" s="1">
        <v>1.1234</v>
      </c>
      <c r="C95" s="1">
        <f t="shared" si="6"/>
        <v>1.1402394476356583</v>
      </c>
      <c r="D95" s="2">
        <f aca="true" t="shared" si="7" ref="D95:D100">G$27+G$29*A95</f>
        <v>1.1618134813861565</v>
      </c>
      <c r="E95" s="1">
        <f aca="true" t="shared" si="8" ref="E95:E100">E94+(A95-A94)/D95</f>
        <v>154.82177346831713</v>
      </c>
    </row>
    <row r="96" spans="1:5" ht="15.75">
      <c r="A96" s="1">
        <v>172.65</v>
      </c>
      <c r="B96" s="1">
        <v>1.0572</v>
      </c>
      <c r="C96" s="1">
        <f t="shared" si="6"/>
        <v>1.0731073972784826</v>
      </c>
      <c r="D96" s="2">
        <f t="shared" si="7"/>
        <v>1.1628828177143138</v>
      </c>
      <c r="E96" s="1">
        <f t="shared" si="8"/>
        <v>156.1116712784407</v>
      </c>
    </row>
    <row r="97" spans="1:5" ht="15.75">
      <c r="A97" s="1">
        <v>174.15</v>
      </c>
      <c r="B97" s="1">
        <v>1.0971</v>
      </c>
      <c r="C97" s="1">
        <f t="shared" si="6"/>
        <v>1.1136703050935033</v>
      </c>
      <c r="D97" s="2">
        <f t="shared" si="7"/>
        <v>1.1639521540424713</v>
      </c>
      <c r="E97" s="1">
        <f t="shared" si="8"/>
        <v>157.40038404450277</v>
      </c>
    </row>
    <row r="98" spans="1:5" ht="15.75">
      <c r="A98" s="1">
        <v>175.65</v>
      </c>
      <c r="B98" s="1">
        <v>1.1663</v>
      </c>
      <c r="C98" s="1">
        <f t="shared" si="6"/>
        <v>1.1839819718505897</v>
      </c>
      <c r="D98" s="2">
        <f t="shared" si="7"/>
        <v>1.1650214903706286</v>
      </c>
      <c r="E98" s="1">
        <f t="shared" si="8"/>
        <v>158.6879139419322</v>
      </c>
    </row>
    <row r="99" spans="1:5" ht="15.75">
      <c r="A99" s="1">
        <v>177.15</v>
      </c>
      <c r="B99" s="1">
        <v>1.196</v>
      </c>
      <c r="C99" s="1">
        <f t="shared" si="6"/>
        <v>1.214200427444467</v>
      </c>
      <c r="D99" s="2">
        <f t="shared" si="7"/>
        <v>1.166090826698786</v>
      </c>
      <c r="E99" s="1">
        <f t="shared" si="8"/>
        <v>159.97426314017306</v>
      </c>
    </row>
    <row r="100" spans="1:5" ht="15.75">
      <c r="A100" s="1">
        <v>180.7</v>
      </c>
      <c r="B100" s="1">
        <v>1.183</v>
      </c>
      <c r="C100" s="1">
        <f t="shared" si="6"/>
        <v>1.201162205874576</v>
      </c>
      <c r="D100" s="2">
        <f t="shared" si="7"/>
        <v>1.1686215893420917</v>
      </c>
      <c r="E100" s="1">
        <f t="shared" si="8"/>
        <v>163.01203005495216</v>
      </c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  <row r="277" ht="15.75">
      <c r="E277" s="1"/>
    </row>
    <row r="278" ht="15.75">
      <c r="E278" s="1"/>
    </row>
    <row r="279" ht="15.75">
      <c r="E279" s="1"/>
    </row>
    <row r="280" ht="15.75">
      <c r="E280" s="1"/>
    </row>
    <row r="281" ht="15.75">
      <c r="E281" s="1"/>
    </row>
    <row r="282" ht="15.75">
      <c r="E282" s="1"/>
    </row>
    <row r="283" ht="15.75">
      <c r="E283" s="1"/>
    </row>
    <row r="284" ht="15.75">
      <c r="E284" s="1"/>
    </row>
    <row r="285" ht="15.75">
      <c r="E28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