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1039B" sheetId="1" r:id="rId1"/>
    <sheet name="1040BC" sheetId="2" r:id="rId2"/>
    <sheet name="1041AB" sheetId="3" r:id="rId3"/>
    <sheet name="Tabelle4" sheetId="4" r:id="rId4"/>
    <sheet name="Tabelle5" sheetId="5" r:id="rId5"/>
    <sheet name="Tabelle 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<sst xmlns="http://schemas.openxmlformats.org/spreadsheetml/2006/main" count="69" uniqueCount="24">
  <si>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</si>
  <si>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</si>
  <si>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</si>
  <si>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</si>
  <si>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</si>
  <si>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</si>
  <si>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</si>
  <si>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</si>
  <si>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</si>
  <si>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</si>
  <si>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</si>
  <si>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</si>
  <si>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</si>
  <si>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</si>
  <si>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</si>
  <si>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</si>
  <si>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</si>
  <si>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</si>
  <si>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</si>
  <si>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</si>
  <si>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</si>
  <si>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</si>
  <si>
    <t>0-200</t>
  </si>
  <si>
    <t>200-500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</si>
</sst>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4">
    <font>
      <sz val="12"/>
      <name val="Times New Roma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65" fontId="0" fillId="2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2">
        <v>1.81</v>
      </c>
      <c r="C3" s="21">
        <v>0</v>
      </c>
      <c r="F3" s="25">
        <f>1000*1/SLOPE(C3:C12,B3:B12)</f>
        <v>9.59898170636209</v>
      </c>
      <c r="G3" s="21">
        <f>INTERCEPT(B4:B12,A4:A12)</f>
        <v>2.6270966664887814</v>
      </c>
    </row>
    <row r="4" spans="1:9" ht="15.75">
      <c r="A4" s="23">
        <v>87.5</v>
      </c>
      <c r="B4" s="22">
        <v>3.34</v>
      </c>
      <c r="C4" s="21">
        <f>LN($G$18+$G$20*A4)/$G$20-LN($G$18)/$G$20</f>
        <v>111.65174845497336</v>
      </c>
      <c r="E4" s="26"/>
      <c r="F4" s="26" t="s">
        <v>7</v>
      </c>
      <c r="I4" s="27">
        <f>SLOPE(E4:E12,A4:A12)*1000</f>
        <v>-3.534642332315338</v>
      </c>
    </row>
    <row r="5" spans="1:9" ht="15.75">
      <c r="A5" s="23">
        <v>132.2</v>
      </c>
      <c r="B5" s="22">
        <v>3.97</v>
      </c>
      <c r="C5" s="21">
        <f>LN($G$18+$G$20*A5)/$G$20-LN($G$18)/$G$20</f>
        <v>169.62363469951333</v>
      </c>
      <c r="E5" s="26">
        <f>1000*1/SLOPE(C4:C5,B4:B5)</f>
        <v>10.867336580053466</v>
      </c>
      <c r="F5" s="28">
        <f>CORREL(C3:C11,B3:B11)</f>
        <v>0.9887158330412138</v>
      </c>
      <c r="I5" s="27"/>
    </row>
    <row r="6" spans="1:5" ht="15.75">
      <c r="A6" s="23">
        <v>180.2</v>
      </c>
      <c r="B6" s="22">
        <v>4.47</v>
      </c>
      <c r="C6" s="21">
        <f>LN($G$18+$G$20*A6)/$G$20-LN($G$18)/$G$20</f>
        <v>232.59963710149782</v>
      </c>
      <c r="E6" s="26">
        <f>1000*1/SLOPE(C5:C6,B5:B6)</f>
        <v>7.939532217501407</v>
      </c>
    </row>
    <row r="7" spans="1:6" ht="15.75">
      <c r="A7" s="23">
        <v>228.4</v>
      </c>
      <c r="B7" s="22">
        <v>4.89</v>
      </c>
      <c r="C7" s="21">
        <f>E191</f>
        <v>289.3646708143482</v>
      </c>
      <c r="E7" s="26">
        <f>1000*1/SLOPE(C6:C7,B6:B7)</f>
        <v>7.398920999934784</v>
      </c>
      <c r="F7" s="29"/>
    </row>
    <row r="8" spans="1:6" ht="15.75">
      <c r="A8" s="23">
        <v>296</v>
      </c>
      <c r="B8" s="22">
        <v>5.37</v>
      </c>
      <c r="C8" s="21">
        <f>E235</f>
        <v>363.4482195501613</v>
      </c>
      <c r="E8" s="26">
        <f>1000*1/SLOPE(C7:C8,B7:B8)</f>
        <v>6.479171262592765</v>
      </c>
      <c r="F8" s="25" t="s">
        <v>8</v>
      </c>
    </row>
    <row r="9" spans="1:6" ht="15.75">
      <c r="A9" s="23">
        <v>344</v>
      </c>
      <c r="B9" s="22">
        <v>5.95</v>
      </c>
      <c r="C9" s="21">
        <f>E269</f>
        <v>418.2891371813306</v>
      </c>
      <c r="E9" s="26">
        <f>1000*1/SLOPE(C8:C9,B8:B9)</f>
        <v>10.576044768265403</v>
      </c>
      <c r="F9" s="25">
        <f>1000*SLOPE(B3:B12,A3:A12)</f>
        <v>11.363748284359612</v>
      </c>
    </row>
    <row r="10" spans="1:6" ht="15.75">
      <c r="A10" s="23"/>
      <c r="C10" s="21"/>
      <c r="E10" s="26"/>
      <c r="F10" s="26" t="s">
        <v>9</v>
      </c>
    </row>
    <row r="11" spans="1:6" ht="15.75">
      <c r="A11" s="23"/>
      <c r="C11" s="21"/>
      <c r="E11" s="26"/>
      <c r="F11" s="28">
        <f>CORREL(B3:B12,A3:A12)</f>
        <v>0.9838992094416619</v>
      </c>
    </row>
    <row r="12" spans="1:6" ht="15.75">
      <c r="A12" s="23"/>
      <c r="C12" s="21"/>
      <c r="E12" s="26"/>
      <c r="F12" s="28"/>
    </row>
    <row r="13" spans="1:6" ht="15.75">
      <c r="A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8" ht="15.75">
      <c r="A15" s="33"/>
      <c r="C15" s="33" t="s">
        <v>10</v>
      </c>
      <c r="D15" s="35" t="s">
        <v>11</v>
      </c>
      <c r="E15" s="21" t="s">
        <v>12</v>
      </c>
      <c r="G15" s="23" t="s">
        <v>13</v>
      </c>
      <c r="H15" s="23" t="s">
        <v>13</v>
      </c>
    </row>
    <row r="16" spans="1:8" ht="15.75">
      <c r="A16" s="34">
        <v>0</v>
      </c>
      <c r="B16" s="21"/>
      <c r="C16" s="33"/>
      <c r="D16" s="22">
        <f aca="true" t="shared" si="0" ref="D16:D21">G$18+G$20*A16</f>
        <v>0.7920861844208362</v>
      </c>
      <c r="E16" s="21">
        <v>0</v>
      </c>
      <c r="G16" s="23" t="s">
        <v>22</v>
      </c>
      <c r="H16" s="23" t="s">
        <v>23</v>
      </c>
    </row>
    <row r="17" spans="1:8" ht="15.75">
      <c r="A17" s="21">
        <v>0.5</v>
      </c>
      <c r="B17" s="21">
        <v>0.854</v>
      </c>
      <c r="C17" s="21">
        <f>B17*(1+($I$28+$I$29*A17)/(1282900)+($I$30+A17*$I$31-$I$32)/400)</f>
        <v>0.8304949490561779</v>
      </c>
      <c r="D17" s="22">
        <f t="shared" si="0"/>
        <v>0.7919905318201299</v>
      </c>
      <c r="E17" s="21">
        <f>E16+(A17-A16)/D17</f>
        <v>0.6313206786082586</v>
      </c>
      <c r="G17" s="23" t="s">
        <v>14</v>
      </c>
      <c r="H17" s="23" t="s">
        <v>14</v>
      </c>
    </row>
    <row r="18" spans="1:8" ht="15.75">
      <c r="A18" s="21">
        <v>0.5</v>
      </c>
      <c r="B18" s="21">
        <v>0.9024</v>
      </c>
      <c r="C18" s="21">
        <f>B18*(1+($I$28+$I$29*A18)/(1282900)+($I$30+A18*$I$31-$I$32)/400)</f>
        <v>0.8775628126795023</v>
      </c>
      <c r="D18" s="22">
        <f t="shared" si="0"/>
        <v>0.7919905318201299</v>
      </c>
      <c r="E18" s="21">
        <f>E17+(A18-A17)/D18</f>
        <v>0.6313206786082586</v>
      </c>
      <c r="G18" s="21">
        <f>INTERCEPT(C16:C151,A16:A151)</f>
        <v>0.7920861844208362</v>
      </c>
      <c r="H18" s="21">
        <f>INTERCEPT(C174:C991,A174:A991)</f>
        <v>1.094726673169874</v>
      </c>
    </row>
    <row r="19" spans="1:8" ht="15.75">
      <c r="A19" s="21">
        <v>1.7</v>
      </c>
      <c r="B19" s="21">
        <v>0.8916</v>
      </c>
      <c r="C19" s="21">
        <f>B19*(1+($I$28+$I$29*A19)/(1282900)+($I$30+A19*$I$31-$I$32)/400)</f>
        <v>0.867091963178971</v>
      </c>
      <c r="D19" s="22">
        <f t="shared" si="0"/>
        <v>0.7917609655784348</v>
      </c>
      <c r="E19" s="21">
        <f>E18+(A19-A18)/D19</f>
        <v>2.1469296214200817</v>
      </c>
      <c r="G19" s="23" t="s">
        <v>21</v>
      </c>
      <c r="H19" s="23" t="s">
        <v>21</v>
      </c>
    </row>
    <row r="20" spans="1:8" ht="15.75">
      <c r="A20" s="21">
        <v>2</v>
      </c>
      <c r="B20" s="21">
        <v>0.943</v>
      </c>
      <c r="C20" s="21">
        <f>B20*(1+($I$28+$I$29*A20)/(1282900)+($I$30+A20*$I$31-$I$32)/400)</f>
        <v>0.9170875291369467</v>
      </c>
      <c r="D20" s="22">
        <f t="shared" si="0"/>
        <v>0.791703574018011</v>
      </c>
      <c r="E20" s="21">
        <f>E19+(A20-A19)/D20</f>
        <v>2.525859324209544</v>
      </c>
      <c r="G20" s="36">
        <f>SLOPE(C16:C151,A16:A151)</f>
        <v>-0.00019130520141263856</v>
      </c>
      <c r="H20" s="36">
        <f>SLOPE(C174:C991,A174:A991)</f>
        <v>-0.0006855148570633632</v>
      </c>
    </row>
    <row r="21" spans="1:5" ht="15.75">
      <c r="A21" s="21">
        <v>2.5</v>
      </c>
      <c r="B21" s="21">
        <v>0.5406</v>
      </c>
      <c r="C21" s="21">
        <f>B21*(1+($I$28+$I$29*A21)/(1282900)+($I$30+A21*$I$31-$I$32)/400)</f>
        <v>0.5257530405420995</v>
      </c>
      <c r="D21" s="22">
        <f t="shared" si="0"/>
        <v>0.7916079214173046</v>
      </c>
      <c r="E21" s="21">
        <f>E20+(A21-A20)/D21</f>
        <v>3.157485141072005</v>
      </c>
    </row>
    <row r="22" spans="1:5" ht="15.75">
      <c r="A22" s="21">
        <v>3.5</v>
      </c>
      <c r="B22" s="21">
        <v>0.8039</v>
      </c>
      <c r="C22" s="21">
        <f aca="true" t="shared" si="1" ref="C22:C85">B22*(1+($I$28+$I$29*A22)/(1282900)+($I$30+A22*$I$31-$I$32)/400)</f>
        <v>0.7818457740129869</v>
      </c>
      <c r="D22" s="22">
        <f aca="true" t="shared" si="2" ref="D22:D85">G$18+G$20*A22</f>
        <v>0.791416616215892</v>
      </c>
      <c r="E22" s="21">
        <f aca="true" t="shared" si="3" ref="E22:E85">E21+(A22-A21)/D22</f>
        <v>4.421042134329786</v>
      </c>
    </row>
    <row r="23" spans="1:5" ht="15.75">
      <c r="A23" s="21">
        <v>4</v>
      </c>
      <c r="B23" s="21">
        <v>0.7669</v>
      </c>
      <c r="C23" s="21">
        <f t="shared" si="1"/>
        <v>0.7458722651304831</v>
      </c>
      <c r="D23" s="22">
        <f t="shared" si="2"/>
        <v>0.7913209636151857</v>
      </c>
      <c r="E23" s="21">
        <f t="shared" si="3"/>
        <v>5.052896998525128</v>
      </c>
    </row>
    <row r="24" spans="1:5" ht="15.75">
      <c r="A24" s="21">
        <v>5</v>
      </c>
      <c r="B24" s="21">
        <v>0.749</v>
      </c>
      <c r="C24" s="21">
        <f t="shared" si="1"/>
        <v>0.7284853971715051</v>
      </c>
      <c r="D24" s="22">
        <f t="shared" si="2"/>
        <v>0.791129658413773</v>
      </c>
      <c r="E24" s="21">
        <f t="shared" si="3"/>
        <v>6.316912307981501</v>
      </c>
    </row>
    <row r="25" spans="1:5" ht="15.75">
      <c r="A25" s="21">
        <v>5.5</v>
      </c>
      <c r="B25" s="21">
        <v>0.7415</v>
      </c>
      <c r="C25" s="21">
        <f t="shared" si="1"/>
        <v>0.721201870055845</v>
      </c>
      <c r="D25" s="22">
        <f t="shared" si="2"/>
        <v>0.7910340058130667</v>
      </c>
      <c r="E25" s="21">
        <f t="shared" si="3"/>
        <v>6.94899638568948</v>
      </c>
    </row>
    <row r="26" spans="1:7" ht="15.75">
      <c r="A26" s="21">
        <v>6.5</v>
      </c>
      <c r="B26" s="21">
        <v>0.841</v>
      </c>
      <c r="C26" s="21">
        <f t="shared" si="1"/>
        <v>0.8180031878630333</v>
      </c>
      <c r="D26" s="22">
        <f t="shared" si="2"/>
        <v>0.7908427006116541</v>
      </c>
      <c r="E26" s="21">
        <f t="shared" si="3"/>
        <v>8.213470343945122</v>
      </c>
      <c r="G26" s="37" t="s">
        <v>15</v>
      </c>
    </row>
    <row r="27" spans="1:5" ht="15.75">
      <c r="A27" s="21">
        <v>7</v>
      </c>
      <c r="B27" s="21">
        <v>0.8285</v>
      </c>
      <c r="C27" s="21">
        <f t="shared" si="1"/>
        <v>0.8058573452196521</v>
      </c>
      <c r="D27" s="22">
        <f t="shared" si="2"/>
        <v>0.7907470480109478</v>
      </c>
      <c r="E27" s="21">
        <f t="shared" si="3"/>
        <v>8.84578380152641</v>
      </c>
    </row>
    <row r="28" spans="1:9" ht="15.75">
      <c r="A28" s="21">
        <v>8</v>
      </c>
      <c r="B28" s="21">
        <v>0.7953</v>
      </c>
      <c r="C28" s="21">
        <f t="shared" si="1"/>
        <v>0.7735884010277706</v>
      </c>
      <c r="D28" s="22">
        <f t="shared" si="2"/>
        <v>0.7905557428095351</v>
      </c>
      <c r="E28" s="21">
        <f t="shared" si="3"/>
        <v>10.110716741544184</v>
      </c>
      <c r="G28" s="23" t="s">
        <v>16</v>
      </c>
      <c r="I28" s="21">
        <v>4354</v>
      </c>
    </row>
    <row r="29" spans="1:9" ht="15.75">
      <c r="A29" s="21">
        <v>8.5</v>
      </c>
      <c r="B29" s="21">
        <v>0.792</v>
      </c>
      <c r="C29" s="21">
        <f t="shared" si="1"/>
        <v>0.7703902963770456</v>
      </c>
      <c r="D29" s="22">
        <f t="shared" si="2"/>
        <v>0.7904600902088288</v>
      </c>
      <c r="E29" s="21">
        <f t="shared" si="3"/>
        <v>10.743259745540637</v>
      </c>
      <c r="G29" s="23" t="s">
        <v>17</v>
      </c>
      <c r="I29" s="21">
        <v>1.8</v>
      </c>
    </row>
    <row r="30" spans="1:9" ht="15.75">
      <c r="A30" s="21">
        <v>9.5</v>
      </c>
      <c r="B30" s="21">
        <v>0.846</v>
      </c>
      <c r="C30" s="21">
        <f t="shared" si="1"/>
        <v>0.8229421288194908</v>
      </c>
      <c r="D30" s="22">
        <f t="shared" si="2"/>
        <v>0.7902687850074162</v>
      </c>
      <c r="E30" s="21">
        <f t="shared" si="3"/>
        <v>12.008652000646116</v>
      </c>
      <c r="G30" s="23" t="s">
        <v>18</v>
      </c>
      <c r="I30" s="21">
        <f>G3</f>
        <v>2.6270966664887814</v>
      </c>
    </row>
    <row r="31" spans="1:9" ht="15.75">
      <c r="A31" s="21">
        <v>11</v>
      </c>
      <c r="B31" s="21">
        <v>0.775</v>
      </c>
      <c r="C31" s="21">
        <f t="shared" si="1"/>
        <v>0.7539119026316563</v>
      </c>
      <c r="D31" s="22">
        <f t="shared" si="2"/>
        <v>0.7899818272052972</v>
      </c>
      <c r="E31" s="21">
        <f t="shared" si="3"/>
        <v>13.907429856469104</v>
      </c>
      <c r="G31" s="23" t="s">
        <v>19</v>
      </c>
      <c r="I31" s="21">
        <f>F9/1000</f>
        <v>0.011363748284359612</v>
      </c>
    </row>
    <row r="32" spans="1:9" ht="15.75">
      <c r="A32" s="21">
        <v>12</v>
      </c>
      <c r="B32" s="21">
        <v>0.8894</v>
      </c>
      <c r="C32" s="21">
        <f t="shared" si="1"/>
        <v>0.8652255425414126</v>
      </c>
      <c r="D32" s="22">
        <f t="shared" si="2"/>
        <v>0.7897905220038846</v>
      </c>
      <c r="E32" s="21">
        <f t="shared" si="3"/>
        <v>15.17358837843106</v>
      </c>
      <c r="G32" s="23" t="s">
        <v>20</v>
      </c>
      <c r="I32" s="21">
        <v>15</v>
      </c>
    </row>
    <row r="33" spans="1:5" ht="15.75">
      <c r="A33" s="21">
        <v>12.5</v>
      </c>
      <c r="B33" s="21">
        <v>0.689</v>
      </c>
      <c r="C33" s="21">
        <f t="shared" si="1"/>
        <v>0.6702828123370175</v>
      </c>
      <c r="D33" s="22">
        <f t="shared" si="2"/>
        <v>0.7896948694031782</v>
      </c>
      <c r="E33" s="21">
        <f t="shared" si="3"/>
        <v>15.806744321786601</v>
      </c>
    </row>
    <row r="34" spans="1:5" ht="15.75">
      <c r="A34" s="21">
        <v>13.5</v>
      </c>
      <c r="B34" s="21">
        <v>0.716</v>
      </c>
      <c r="C34" s="21">
        <f t="shared" si="1"/>
        <v>0.6965706833474333</v>
      </c>
      <c r="D34" s="22">
        <f t="shared" si="2"/>
        <v>0.7895035642017656</v>
      </c>
      <c r="E34" s="21">
        <f t="shared" si="3"/>
        <v>17.073363049481717</v>
      </c>
    </row>
    <row r="35" spans="1:5" ht="15.75">
      <c r="A35" s="21">
        <v>14</v>
      </c>
      <c r="B35" s="21">
        <v>0.806</v>
      </c>
      <c r="C35" s="21">
        <f t="shared" si="1"/>
        <v>0.784140465221383</v>
      </c>
      <c r="D35" s="22">
        <f t="shared" si="2"/>
        <v>0.7894079116010593</v>
      </c>
      <c r="E35" s="21">
        <f t="shared" si="3"/>
        <v>17.706749151460237</v>
      </c>
    </row>
    <row r="36" spans="1:5" ht="15.75">
      <c r="A36" s="21">
        <v>15</v>
      </c>
      <c r="B36" s="21">
        <v>0.8267</v>
      </c>
      <c r="C36" s="21">
        <f t="shared" si="1"/>
        <v>0.8043037062416275</v>
      </c>
      <c r="D36" s="22">
        <f t="shared" si="2"/>
        <v>0.7892166063996466</v>
      </c>
      <c r="E36" s="21">
        <f t="shared" si="3"/>
        <v>18.973828419548543</v>
      </c>
    </row>
    <row r="37" spans="1:5" ht="15.75">
      <c r="A37" s="21">
        <v>15.5</v>
      </c>
      <c r="B37" s="21">
        <v>0.806</v>
      </c>
      <c r="C37" s="21">
        <f t="shared" si="1"/>
        <v>0.7841765084636132</v>
      </c>
      <c r="D37" s="22">
        <f t="shared" si="2"/>
        <v>0.7891209537989403</v>
      </c>
      <c r="E37" s="21">
        <f t="shared" si="3"/>
        <v>19.60744484754089</v>
      </c>
    </row>
    <row r="38" spans="1:5" ht="15.75">
      <c r="A38" s="21">
        <v>16.28</v>
      </c>
      <c r="B38" s="21">
        <v>0.7992</v>
      </c>
      <c r="C38" s="21">
        <f t="shared" si="1"/>
        <v>0.7775792116115368</v>
      </c>
      <c r="D38" s="22">
        <f t="shared" si="2"/>
        <v>0.7889717357418384</v>
      </c>
      <c r="E38" s="21">
        <f t="shared" si="3"/>
        <v>20.596073418964426</v>
      </c>
    </row>
    <row r="39" spans="1:5" ht="15.75">
      <c r="A39" s="21">
        <v>17</v>
      </c>
      <c r="B39" s="21">
        <v>0.8793</v>
      </c>
      <c r="C39" s="21">
        <f t="shared" si="1"/>
        <v>0.8555311373634592</v>
      </c>
      <c r="D39" s="22">
        <f t="shared" si="2"/>
        <v>0.7888339959968214</v>
      </c>
      <c r="E39" s="21">
        <f t="shared" si="3"/>
        <v>21.508812986039196</v>
      </c>
    </row>
    <row r="40" spans="1:5" ht="15.75">
      <c r="A40" s="21">
        <v>18.5</v>
      </c>
      <c r="B40" s="21">
        <v>0.8391</v>
      </c>
      <c r="C40" s="21">
        <f t="shared" si="1"/>
        <v>0.8164553300507799</v>
      </c>
      <c r="D40" s="22">
        <f t="shared" si="2"/>
        <v>0.7885470381947024</v>
      </c>
      <c r="E40" s="21">
        <f t="shared" si="3"/>
        <v>23.411045734809765</v>
      </c>
    </row>
    <row r="41" spans="1:5" ht="15.75">
      <c r="A41" s="21">
        <v>19</v>
      </c>
      <c r="B41" s="21">
        <v>0.8458</v>
      </c>
      <c r="C41" s="21">
        <f t="shared" si="1"/>
        <v>0.8229871258045991</v>
      </c>
      <c r="D41" s="22">
        <f t="shared" si="2"/>
        <v>0.7884513855939961</v>
      </c>
      <c r="E41" s="21">
        <f t="shared" si="3"/>
        <v>24.045200242158767</v>
      </c>
    </row>
    <row r="42" spans="1:5" ht="15.75">
      <c r="A42" s="21">
        <v>19.28</v>
      </c>
      <c r="B42" s="21">
        <v>0.7325</v>
      </c>
      <c r="C42" s="21">
        <f t="shared" si="1"/>
        <v>0.7127491621221209</v>
      </c>
      <c r="D42" s="22">
        <f t="shared" si="2"/>
        <v>0.7883978201376005</v>
      </c>
      <c r="E42" s="21">
        <f t="shared" si="3"/>
        <v>24.400350894339834</v>
      </c>
    </row>
    <row r="43" spans="1:5" ht="15.75">
      <c r="A43" s="21">
        <v>20.5</v>
      </c>
      <c r="B43" s="21">
        <v>0.7968</v>
      </c>
      <c r="C43" s="21">
        <f t="shared" si="1"/>
        <v>0.7753443831205589</v>
      </c>
      <c r="D43" s="22">
        <f t="shared" si="2"/>
        <v>0.7881644277918771</v>
      </c>
      <c r="E43" s="21">
        <f t="shared" si="3"/>
        <v>25.948251252413534</v>
      </c>
    </row>
    <row r="44" spans="1:5" ht="15.75">
      <c r="A44" s="21">
        <v>21.5</v>
      </c>
      <c r="B44" s="21">
        <v>0.9042</v>
      </c>
      <c r="C44" s="21">
        <f t="shared" si="1"/>
        <v>0.8798793550264237</v>
      </c>
      <c r="D44" s="22">
        <f t="shared" si="2"/>
        <v>0.7879731225904645</v>
      </c>
      <c r="E44" s="21">
        <f t="shared" si="3"/>
        <v>27.21733007164089</v>
      </c>
    </row>
    <row r="45" spans="1:5" ht="15.75">
      <c r="A45" s="21">
        <v>22</v>
      </c>
      <c r="B45" s="21">
        <v>0.7752</v>
      </c>
      <c r="C45" s="21">
        <f t="shared" si="1"/>
        <v>0.7543606771963931</v>
      </c>
      <c r="D45" s="22">
        <f t="shared" si="2"/>
        <v>0.7878774699897582</v>
      </c>
      <c r="E45" s="21">
        <f t="shared" si="3"/>
        <v>27.851946517782572</v>
      </c>
    </row>
    <row r="46" spans="1:5" ht="15.75">
      <c r="A46" s="21">
        <v>23</v>
      </c>
      <c r="B46" s="21">
        <v>0.9018</v>
      </c>
      <c r="C46" s="21">
        <f t="shared" si="1"/>
        <v>0.8775842361187377</v>
      </c>
      <c r="D46" s="22">
        <f t="shared" si="2"/>
        <v>0.7876861647883455</v>
      </c>
      <c r="E46" s="21">
        <f t="shared" si="3"/>
        <v>29.121487668437037</v>
      </c>
    </row>
    <row r="47" spans="1:5" ht="15.75">
      <c r="A47" s="21">
        <v>23.5</v>
      </c>
      <c r="B47" s="21">
        <v>0.8928</v>
      </c>
      <c r="C47" s="21">
        <f t="shared" si="1"/>
        <v>0.868839218683024</v>
      </c>
      <c r="D47" s="22">
        <f t="shared" si="2"/>
        <v>0.7875905121876392</v>
      </c>
      <c r="E47" s="21">
        <f t="shared" si="3"/>
        <v>29.756335336435452</v>
      </c>
    </row>
    <row r="48" spans="1:5" ht="15.75">
      <c r="A48" s="21">
        <v>24.5</v>
      </c>
      <c r="B48" s="21">
        <v>0.7755</v>
      </c>
      <c r="C48" s="21">
        <f t="shared" si="1"/>
        <v>0.7547104113146766</v>
      </c>
      <c r="D48" s="22">
        <f t="shared" si="2"/>
        <v>0.7873992069862266</v>
      </c>
      <c r="E48" s="21">
        <f t="shared" si="3"/>
        <v>31.026339155498853</v>
      </c>
    </row>
    <row r="49" spans="1:5" ht="15.75">
      <c r="A49" s="21">
        <v>25</v>
      </c>
      <c r="B49" s="21">
        <v>0.808</v>
      </c>
      <c r="C49" s="21">
        <f t="shared" si="1"/>
        <v>0.7863511961830096</v>
      </c>
      <c r="D49" s="22">
        <f t="shared" si="2"/>
        <v>0.7873035543855202</v>
      </c>
      <c r="E49" s="21">
        <f t="shared" si="3"/>
        <v>31.66141821390631</v>
      </c>
    </row>
    <row r="50" spans="1:5" ht="15.75">
      <c r="A50" s="21">
        <v>26</v>
      </c>
      <c r="B50" s="21">
        <v>0.7438</v>
      </c>
      <c r="C50" s="21">
        <f t="shared" si="1"/>
        <v>0.7238934860300639</v>
      </c>
      <c r="D50" s="22">
        <f t="shared" si="2"/>
        <v>0.7871122491841076</v>
      </c>
      <c r="E50" s="21">
        <f t="shared" si="3"/>
        <v>32.93188503872903</v>
      </c>
    </row>
    <row r="51" spans="1:5" ht="15.75">
      <c r="A51" s="21">
        <v>26.5</v>
      </c>
      <c r="B51" s="21">
        <v>0.7559</v>
      </c>
      <c r="C51" s="21">
        <f t="shared" si="1"/>
        <v>0.735680918177244</v>
      </c>
      <c r="D51" s="22">
        <f t="shared" si="2"/>
        <v>0.7870165965834013</v>
      </c>
      <c r="E51" s="21">
        <f t="shared" si="3"/>
        <v>33.5671956562822</v>
      </c>
    </row>
    <row r="52" spans="1:5" ht="15.75">
      <c r="A52" s="21">
        <v>27.5</v>
      </c>
      <c r="B52" s="21">
        <v>0.7268</v>
      </c>
      <c r="C52" s="21">
        <f t="shared" si="1"/>
        <v>0.7073809630012129</v>
      </c>
      <c r="D52" s="22">
        <f t="shared" si="2"/>
        <v>0.7868252913819886</v>
      </c>
      <c r="E52" s="21">
        <f t="shared" si="3"/>
        <v>34.83812582458372</v>
      </c>
    </row>
    <row r="53" spans="1:5" ht="15.75">
      <c r="A53" s="21">
        <v>28</v>
      </c>
      <c r="B53" s="21">
        <v>0.804</v>
      </c>
      <c r="C53" s="21">
        <f t="shared" si="1"/>
        <v>0.7825302760889425</v>
      </c>
      <c r="D53" s="22">
        <f t="shared" si="2"/>
        <v>0.7867296387812823</v>
      </c>
      <c r="E53" s="21">
        <f t="shared" si="3"/>
        <v>35.473668170203936</v>
      </c>
    </row>
    <row r="54" spans="1:5" ht="15.75">
      <c r="A54" s="21">
        <v>29</v>
      </c>
      <c r="B54" s="21">
        <v>0.8666</v>
      </c>
      <c r="C54" s="21">
        <f t="shared" si="1"/>
        <v>0.8434844638933222</v>
      </c>
      <c r="D54" s="22">
        <f t="shared" si="2"/>
        <v>0.7865383335798697</v>
      </c>
      <c r="E54" s="21">
        <f t="shared" si="3"/>
        <v>36.74506202007337</v>
      </c>
    </row>
    <row r="55" spans="1:5" ht="15.75">
      <c r="A55" s="21">
        <v>34</v>
      </c>
      <c r="B55" s="21">
        <v>0.8322</v>
      </c>
      <c r="C55" s="21">
        <f t="shared" si="1"/>
        <v>0.8101260930186374</v>
      </c>
      <c r="D55" s="22">
        <f t="shared" si="2"/>
        <v>0.7855818075728065</v>
      </c>
      <c r="E55" s="21">
        <f t="shared" si="3"/>
        <v>43.10977152811096</v>
      </c>
    </row>
    <row r="56" spans="1:5" ht="15.75">
      <c r="A56" s="21">
        <v>35.5</v>
      </c>
      <c r="B56" s="21">
        <v>0.8778</v>
      </c>
      <c r="C56" s="21">
        <f t="shared" si="1"/>
        <v>0.8545558179111942</v>
      </c>
      <c r="D56" s="22">
        <f t="shared" si="2"/>
        <v>0.7852948497706875</v>
      </c>
      <c r="E56" s="21">
        <f t="shared" si="3"/>
        <v>45.01988210688021</v>
      </c>
    </row>
    <row r="57" spans="1:5" ht="15.75">
      <c r="A57" s="21">
        <v>37</v>
      </c>
      <c r="B57" s="21">
        <v>0.722</v>
      </c>
      <c r="C57" s="21">
        <f t="shared" si="1"/>
        <v>0.7029136955460985</v>
      </c>
      <c r="D57" s="22">
        <f t="shared" si="2"/>
        <v>0.7850078919685686</v>
      </c>
      <c r="E57" s="21">
        <f t="shared" si="3"/>
        <v>46.930690922111914</v>
      </c>
    </row>
    <row r="58" spans="1:5" ht="15.75">
      <c r="A58" s="21">
        <v>38.5</v>
      </c>
      <c r="B58" s="21">
        <v>0.8206</v>
      </c>
      <c r="C58" s="21">
        <f t="shared" si="1"/>
        <v>0.7989438686625862</v>
      </c>
      <c r="D58" s="22">
        <f t="shared" si="2"/>
        <v>0.7847209341664496</v>
      </c>
      <c r="E58" s="21">
        <f t="shared" si="3"/>
        <v>48.84219848447017</v>
      </c>
    </row>
    <row r="59" spans="1:5" ht="15.75">
      <c r="A59" s="21">
        <v>39.8</v>
      </c>
      <c r="B59" s="21">
        <v>0.839</v>
      </c>
      <c r="C59" s="21">
        <f t="shared" si="1"/>
        <v>0.8168907979413355</v>
      </c>
      <c r="D59" s="22">
        <f t="shared" si="2"/>
        <v>0.7844722374046132</v>
      </c>
      <c r="E59" s="21">
        <f t="shared" si="3"/>
        <v>50.49936356694776</v>
      </c>
    </row>
    <row r="60" spans="1:5" ht="15.75">
      <c r="A60" s="21">
        <v>40.5</v>
      </c>
      <c r="B60" s="21">
        <v>0.8467</v>
      </c>
      <c r="C60" s="21">
        <f t="shared" si="1"/>
        <v>0.8244055582333505</v>
      </c>
      <c r="D60" s="22">
        <f t="shared" si="2"/>
        <v>0.7843383237636243</v>
      </c>
      <c r="E60" s="21">
        <f t="shared" si="3"/>
        <v>51.391835576527846</v>
      </c>
    </row>
    <row r="61" spans="1:5" ht="15.75">
      <c r="A61" s="21">
        <v>42</v>
      </c>
      <c r="B61" s="21">
        <v>0.7636</v>
      </c>
      <c r="C61" s="21">
        <f t="shared" si="1"/>
        <v>0.7435278099404866</v>
      </c>
      <c r="D61" s="22">
        <f t="shared" si="2"/>
        <v>0.7840513659615054</v>
      </c>
      <c r="E61" s="21">
        <f t="shared" si="3"/>
        <v>53.30497553791355</v>
      </c>
    </row>
    <row r="62" spans="1:5" ht="15.75">
      <c r="A62" s="21">
        <v>43.5</v>
      </c>
      <c r="B62" s="21">
        <v>0.757</v>
      </c>
      <c r="C62" s="21">
        <f t="shared" si="1"/>
        <v>0.7371351513008644</v>
      </c>
      <c r="D62" s="22">
        <f t="shared" si="2"/>
        <v>0.7837644081593864</v>
      </c>
      <c r="E62" s="21">
        <f t="shared" si="3"/>
        <v>55.21881595269156</v>
      </c>
    </row>
    <row r="63" spans="1:5" ht="15.75">
      <c r="A63" s="21">
        <v>45</v>
      </c>
      <c r="B63" s="21">
        <v>0.9775</v>
      </c>
      <c r="C63" s="21">
        <f t="shared" si="1"/>
        <v>0.9518926033734778</v>
      </c>
      <c r="D63" s="22">
        <f t="shared" si="2"/>
        <v>0.7834774503572675</v>
      </c>
      <c r="E63" s="21">
        <f t="shared" si="3"/>
        <v>57.133357333960404</v>
      </c>
    </row>
    <row r="64" spans="1:5" ht="15.75">
      <c r="A64" s="21">
        <v>46.5</v>
      </c>
      <c r="B64" s="21">
        <v>0.7905</v>
      </c>
      <c r="C64" s="21">
        <f t="shared" si="1"/>
        <v>0.7698267597875952</v>
      </c>
      <c r="D64" s="22">
        <f t="shared" si="2"/>
        <v>0.7831904925551485</v>
      </c>
      <c r="E64" s="21">
        <f t="shared" si="3"/>
        <v>59.048600195382626</v>
      </c>
    </row>
    <row r="65" spans="1:5" ht="15.75">
      <c r="A65" s="21">
        <v>48</v>
      </c>
      <c r="B65" s="21">
        <v>0.8486</v>
      </c>
      <c r="C65" s="21">
        <f t="shared" si="1"/>
        <v>0.826445270655436</v>
      </c>
      <c r="D65" s="22">
        <f t="shared" si="2"/>
        <v>0.7829035347530295</v>
      </c>
      <c r="E65" s="21">
        <f t="shared" si="3"/>
        <v>60.96454505118556</v>
      </c>
    </row>
    <row r="66" spans="1:5" ht="15.75">
      <c r="A66" s="21">
        <v>49.23</v>
      </c>
      <c r="B66" s="21">
        <v>0.7442</v>
      </c>
      <c r="C66" s="21">
        <f t="shared" si="1"/>
        <v>0.7247981712445</v>
      </c>
      <c r="D66" s="22">
        <f t="shared" si="2"/>
        <v>0.782668229355292</v>
      </c>
      <c r="E66" s="21">
        <f t="shared" si="3"/>
        <v>62.53609216893836</v>
      </c>
    </row>
    <row r="67" spans="1:5" ht="15.75">
      <c r="A67" s="21">
        <v>50</v>
      </c>
      <c r="B67" s="21">
        <v>0.7161</v>
      </c>
      <c r="C67" s="21">
        <f t="shared" si="1"/>
        <v>0.6974471969271689</v>
      </c>
      <c r="D67" s="22">
        <f t="shared" si="2"/>
        <v>0.7825209243502043</v>
      </c>
      <c r="E67" s="21">
        <f t="shared" si="3"/>
        <v>63.52009141552643</v>
      </c>
    </row>
    <row r="68" spans="1:5" ht="15.75">
      <c r="A68" s="21">
        <v>51.5</v>
      </c>
      <c r="B68" s="21">
        <v>0.7891</v>
      </c>
      <c r="C68" s="21">
        <f t="shared" si="1"/>
        <v>0.7685809977261668</v>
      </c>
      <c r="D68" s="22">
        <f t="shared" si="2"/>
        <v>0.7822339665480853</v>
      </c>
      <c r="E68" s="21">
        <f t="shared" si="3"/>
        <v>65.43767626116966</v>
      </c>
    </row>
    <row r="69" spans="1:5" ht="15.75">
      <c r="A69" s="21">
        <v>53</v>
      </c>
      <c r="B69" s="21">
        <v>0.8131</v>
      </c>
      <c r="C69" s="21">
        <f t="shared" si="1"/>
        <v>0.791993285407195</v>
      </c>
      <c r="D69" s="22">
        <f t="shared" si="2"/>
        <v>0.7819470087459663</v>
      </c>
      <c r="E69" s="21">
        <f t="shared" si="3"/>
        <v>67.35596481937463</v>
      </c>
    </row>
    <row r="70" spans="1:5" ht="15.75">
      <c r="A70" s="21">
        <v>54.5</v>
      </c>
      <c r="B70" s="21">
        <v>0.7064</v>
      </c>
      <c r="C70" s="21">
        <f t="shared" si="1"/>
        <v>0.6880946280183547</v>
      </c>
      <c r="D70" s="22">
        <f t="shared" si="2"/>
        <v>0.7816600509438474</v>
      </c>
      <c r="E70" s="21">
        <f t="shared" si="3"/>
        <v>69.27495760682586</v>
      </c>
    </row>
    <row r="71" spans="1:5" ht="15.75">
      <c r="A71" s="21">
        <v>56</v>
      </c>
      <c r="B71" s="21">
        <v>0.7442</v>
      </c>
      <c r="C71" s="21">
        <f t="shared" si="1"/>
        <v>0.7249483733027916</v>
      </c>
      <c r="D71" s="22">
        <f t="shared" si="2"/>
        <v>0.7813730931417284</v>
      </c>
      <c r="E71" s="21">
        <f t="shared" si="3"/>
        <v>71.19465514077707</v>
      </c>
    </row>
    <row r="72" spans="1:5" ht="15.75">
      <c r="A72" s="21">
        <v>57.5</v>
      </c>
      <c r="B72" s="21">
        <v>0.767</v>
      </c>
      <c r="C72" s="21">
        <f t="shared" si="1"/>
        <v>0.7471928618631862</v>
      </c>
      <c r="D72" s="22">
        <f t="shared" si="2"/>
        <v>0.7810861353396095</v>
      </c>
      <c r="E72" s="21">
        <f t="shared" si="3"/>
        <v>73.11505793905208</v>
      </c>
    </row>
    <row r="73" spans="1:5" ht="15.75">
      <c r="A73" s="21">
        <v>58.8</v>
      </c>
      <c r="B73" s="21">
        <v>0.8482</v>
      </c>
      <c r="C73" s="21">
        <f t="shared" si="1"/>
        <v>0.8263288122731512</v>
      </c>
      <c r="D73" s="22">
        <f t="shared" si="2"/>
        <v>0.7808374385777731</v>
      </c>
      <c r="E73" s="21">
        <f t="shared" si="3"/>
        <v>74.77993712615641</v>
      </c>
    </row>
    <row r="74" spans="1:5" ht="15.75">
      <c r="A74" s="21">
        <v>59.5</v>
      </c>
      <c r="B74" s="21">
        <v>0.6866</v>
      </c>
      <c r="C74" s="21">
        <f t="shared" si="1"/>
        <v>0.6689100635498327</v>
      </c>
      <c r="D74" s="22">
        <f t="shared" si="2"/>
        <v>0.7807035249367842</v>
      </c>
      <c r="E74" s="21">
        <f t="shared" si="3"/>
        <v>75.67656430618187</v>
      </c>
    </row>
    <row r="75" spans="1:5" ht="15.75">
      <c r="A75" s="21">
        <v>61</v>
      </c>
      <c r="B75" s="21">
        <v>0.7485</v>
      </c>
      <c r="C75" s="21">
        <f t="shared" si="1"/>
        <v>0.7292487101466887</v>
      </c>
      <c r="D75" s="22">
        <f t="shared" si="2"/>
        <v>0.7804165671346652</v>
      </c>
      <c r="E75" s="21">
        <f t="shared" si="3"/>
        <v>77.59861473818042</v>
      </c>
    </row>
    <row r="76" spans="1:5" ht="15.75">
      <c r="A76" s="21">
        <v>62.5</v>
      </c>
      <c r="B76" s="21">
        <v>0.8475</v>
      </c>
      <c r="C76" s="21">
        <f t="shared" si="1"/>
        <v>0.8257403464272164</v>
      </c>
      <c r="D76" s="22">
        <f t="shared" si="2"/>
        <v>0.7801296093325463</v>
      </c>
      <c r="E76" s="21">
        <f t="shared" si="3"/>
        <v>79.52137216471029</v>
      </c>
    </row>
    <row r="77" spans="1:5" ht="15.75">
      <c r="A77" s="21">
        <v>64</v>
      </c>
      <c r="B77" s="21">
        <v>0.8</v>
      </c>
      <c r="C77" s="21">
        <f t="shared" si="1"/>
        <v>0.7794956889618438</v>
      </c>
      <c r="D77" s="22">
        <f t="shared" si="2"/>
        <v>0.7798426515304273</v>
      </c>
      <c r="E77" s="21">
        <f t="shared" si="3"/>
        <v>81.44483710607541</v>
      </c>
    </row>
    <row r="78" spans="1:5" ht="15.75">
      <c r="A78" s="21">
        <v>65.5</v>
      </c>
      <c r="B78" s="21">
        <v>0.8133</v>
      </c>
      <c r="C78" s="21">
        <f t="shared" si="1"/>
        <v>0.7924911744793035</v>
      </c>
      <c r="D78" s="22">
        <f t="shared" si="2"/>
        <v>0.7795556937283084</v>
      </c>
      <c r="E78" s="21">
        <f t="shared" si="3"/>
        <v>83.36901008315431</v>
      </c>
    </row>
    <row r="79" spans="1:5" ht="15.75">
      <c r="A79" s="21">
        <v>67</v>
      </c>
      <c r="B79" s="21">
        <v>0.7916</v>
      </c>
      <c r="C79" s="21">
        <f t="shared" si="1"/>
        <v>0.7713817828147158</v>
      </c>
      <c r="D79" s="22">
        <f t="shared" si="2"/>
        <v>0.7792687359261894</v>
      </c>
      <c r="E79" s="21">
        <f t="shared" si="3"/>
        <v>85.29389161740089</v>
      </c>
    </row>
    <row r="80" spans="1:5" ht="15.75">
      <c r="A80" s="21">
        <v>68.3</v>
      </c>
      <c r="B80" s="21">
        <v>0.912</v>
      </c>
      <c r="C80" s="21">
        <f t="shared" si="1"/>
        <v>0.88874199788857</v>
      </c>
      <c r="D80" s="22">
        <f t="shared" si="2"/>
        <v>0.779020039164353</v>
      </c>
      <c r="E80" s="21">
        <f t="shared" si="3"/>
        <v>86.96265485152064</v>
      </c>
    </row>
    <row r="81" spans="1:5" ht="15.75">
      <c r="A81" s="21">
        <v>69</v>
      </c>
      <c r="B81" s="21">
        <v>0.8426</v>
      </c>
      <c r="C81" s="21">
        <f t="shared" si="1"/>
        <v>0.8211294342166933</v>
      </c>
      <c r="D81" s="22">
        <f t="shared" si="2"/>
        <v>0.7788861255233641</v>
      </c>
      <c r="E81" s="21">
        <f t="shared" si="3"/>
        <v>87.86137415985297</v>
      </c>
    </row>
    <row r="82" spans="1:5" ht="15.75">
      <c r="A82" s="21">
        <v>70.53</v>
      </c>
      <c r="B82" s="21">
        <v>0.7787</v>
      </c>
      <c r="C82" s="21">
        <f t="shared" si="1"/>
        <v>0.758893209856876</v>
      </c>
      <c r="D82" s="22">
        <f t="shared" si="2"/>
        <v>0.7785934285652029</v>
      </c>
      <c r="E82" s="21">
        <f t="shared" si="3"/>
        <v>89.8264562474574</v>
      </c>
    </row>
    <row r="83" spans="1:5" ht="15.75">
      <c r="A83" s="21">
        <v>72.03</v>
      </c>
      <c r="B83" s="21">
        <v>0.85</v>
      </c>
      <c r="C83" s="21">
        <f t="shared" si="1"/>
        <v>0.8284176543439961</v>
      </c>
      <c r="D83" s="22">
        <f t="shared" si="2"/>
        <v>0.7783064707630839</v>
      </c>
      <c r="E83" s="21">
        <f t="shared" si="3"/>
        <v>91.75371762372392</v>
      </c>
    </row>
    <row r="84" spans="1:5" ht="15.75">
      <c r="A84" s="21">
        <v>73.53</v>
      </c>
      <c r="B84" s="21">
        <v>0.8043</v>
      </c>
      <c r="C84" s="21">
        <f t="shared" si="1"/>
        <v>0.7839139900309458</v>
      </c>
      <c r="D84" s="22">
        <f t="shared" si="2"/>
        <v>0.7780195129609649</v>
      </c>
      <c r="E84" s="21">
        <f t="shared" si="3"/>
        <v>93.68168983394695</v>
      </c>
    </row>
    <row r="85" spans="1:5" ht="15.75">
      <c r="A85" s="21">
        <v>78.5</v>
      </c>
      <c r="B85" s="21">
        <v>0.7568</v>
      </c>
      <c r="C85" s="21">
        <f t="shared" si="1"/>
        <v>0.7377300715700945</v>
      </c>
      <c r="D85" s="22">
        <f t="shared" si="2"/>
        <v>0.7770687261099442</v>
      </c>
      <c r="E85" s="21">
        <f t="shared" si="3"/>
        <v>100.07752051533357</v>
      </c>
    </row>
    <row r="86" spans="1:5" ht="15.75">
      <c r="A86" s="21">
        <v>80</v>
      </c>
      <c r="B86" s="21">
        <v>0.766</v>
      </c>
      <c r="C86" s="21">
        <f aca="true" t="shared" si="4" ref="C86:C149">B86*(1+($I$28+$I$29*A86)/(1282900)+($I$30+A86*$I$31-$I$32)/400)</f>
        <v>0.7467325034686196</v>
      </c>
      <c r="D86" s="22">
        <f aca="true" t="shared" si="5" ref="D86:D149">G$18+G$20*A86</f>
        <v>0.7767817683078252</v>
      </c>
      <c r="E86" s="21">
        <f aca="true" t="shared" si="6" ref="E86:E149">E85+(A86-A85)/D86</f>
        <v>102.00856480756467</v>
      </c>
    </row>
    <row r="87" spans="1:5" ht="15.75">
      <c r="A87" s="21">
        <v>81.53</v>
      </c>
      <c r="B87" s="21">
        <v>0.787</v>
      </c>
      <c r="C87" s="21">
        <f t="shared" si="4"/>
        <v>0.7672401797437285</v>
      </c>
      <c r="D87" s="22">
        <f t="shared" si="5"/>
        <v>0.7764890713496638</v>
      </c>
      <c r="E87" s="21">
        <f t="shared" si="6"/>
        <v>103.97897244941417</v>
      </c>
    </row>
    <row r="88" spans="1:5" ht="15.75">
      <c r="A88" s="21">
        <v>83.03</v>
      </c>
      <c r="B88" s="21">
        <v>0.845</v>
      </c>
      <c r="C88" s="21">
        <f t="shared" si="4"/>
        <v>0.8238217159656972</v>
      </c>
      <c r="D88" s="22">
        <f t="shared" si="5"/>
        <v>0.7762021135475449</v>
      </c>
      <c r="E88" s="21">
        <f t="shared" si="6"/>
        <v>105.9114588132356</v>
      </c>
    </row>
    <row r="89" spans="1:5" ht="15.75">
      <c r="A89" s="21">
        <v>84.53</v>
      </c>
      <c r="B89" s="21">
        <v>0.834</v>
      </c>
      <c r="C89" s="21">
        <f t="shared" si="4"/>
        <v>0.8131347049688025</v>
      </c>
      <c r="D89" s="22">
        <f t="shared" si="5"/>
        <v>0.7759151557454259</v>
      </c>
      <c r="E89" s="21">
        <f t="shared" si="6"/>
        <v>107.84465987122877</v>
      </c>
    </row>
    <row r="90" spans="1:5" ht="15.75">
      <c r="A90" s="21">
        <v>86.03</v>
      </c>
      <c r="B90" s="21">
        <v>0.9135</v>
      </c>
      <c r="C90" s="21">
        <f t="shared" si="4"/>
        <v>0.8906865974876931</v>
      </c>
      <c r="D90" s="22">
        <f t="shared" si="5"/>
        <v>0.775628197943307</v>
      </c>
      <c r="E90" s="21">
        <f t="shared" si="6"/>
        <v>109.778576152222</v>
      </c>
    </row>
    <row r="91" spans="1:5" ht="15.75">
      <c r="A91" s="21">
        <v>87.28</v>
      </c>
      <c r="B91" s="21">
        <v>0.839</v>
      </c>
      <c r="C91" s="21">
        <f t="shared" si="4"/>
        <v>0.8180783980284952</v>
      </c>
      <c r="D91" s="22">
        <f t="shared" si="5"/>
        <v>0.7753890664415412</v>
      </c>
      <c r="E91" s="21">
        <f t="shared" si="6"/>
        <v>111.39067007267998</v>
      </c>
    </row>
    <row r="92" spans="1:5" ht="15.75">
      <c r="A92" s="21">
        <v>88.2</v>
      </c>
      <c r="B92" s="21">
        <v>0.837</v>
      </c>
      <c r="C92" s="21">
        <f t="shared" si="4"/>
        <v>0.8161512275115405</v>
      </c>
      <c r="D92" s="22">
        <f t="shared" si="5"/>
        <v>0.7752130656562415</v>
      </c>
      <c r="E92" s="21">
        <f t="shared" si="6"/>
        <v>112.57744057585926</v>
      </c>
    </row>
    <row r="93" spans="1:5" ht="15.75">
      <c r="A93" s="21">
        <v>89.7</v>
      </c>
      <c r="B93" s="21">
        <v>0.75</v>
      </c>
      <c r="C93" s="21">
        <f t="shared" si="4"/>
        <v>0.731351843218923</v>
      </c>
      <c r="D93" s="22">
        <f t="shared" si="5"/>
        <v>0.7749261078541225</v>
      </c>
      <c r="E93" s="21">
        <f t="shared" si="6"/>
        <v>114.51310900256088</v>
      </c>
    </row>
    <row r="94" spans="1:5" ht="15.75">
      <c r="A94" s="21">
        <v>91.2</v>
      </c>
      <c r="B94" s="21">
        <v>0.828</v>
      </c>
      <c r="C94" s="21">
        <f t="shared" si="4"/>
        <v>0.8074494619665031</v>
      </c>
      <c r="D94" s="22">
        <f t="shared" si="5"/>
        <v>0.7746391500520036</v>
      </c>
      <c r="E94" s="21">
        <f t="shared" si="6"/>
        <v>116.44949447946236</v>
      </c>
    </row>
    <row r="95" spans="1:5" ht="15.75">
      <c r="A95" s="21">
        <v>92.7</v>
      </c>
      <c r="B95" s="21">
        <v>0.874</v>
      </c>
      <c r="C95" s="21">
        <f t="shared" si="4"/>
        <v>0.8523468495203885</v>
      </c>
      <c r="D95" s="22">
        <f t="shared" si="5"/>
        <v>0.7743521922498846</v>
      </c>
      <c r="E95" s="21">
        <f t="shared" si="6"/>
        <v>118.38659753800958</v>
      </c>
    </row>
    <row r="96" spans="1:5" ht="15.75">
      <c r="A96" s="21">
        <v>94.2</v>
      </c>
      <c r="B96" s="21">
        <v>0.8223</v>
      </c>
      <c r="C96" s="21">
        <f t="shared" si="4"/>
        <v>0.8019644773745296</v>
      </c>
      <c r="D96" s="22">
        <f t="shared" si="5"/>
        <v>0.7740652344477656</v>
      </c>
      <c r="E96" s="21">
        <f t="shared" si="6"/>
        <v>120.3244187102395</v>
      </c>
    </row>
    <row r="97" spans="1:5" ht="15.75">
      <c r="A97" s="21">
        <v>96.7</v>
      </c>
      <c r="B97" s="21">
        <v>0.7915</v>
      </c>
      <c r="C97" s="21">
        <f t="shared" si="4"/>
        <v>0.7719851543779273</v>
      </c>
      <c r="D97" s="22">
        <f t="shared" si="5"/>
        <v>0.773586971444234</v>
      </c>
      <c r="E97" s="21">
        <f t="shared" si="6"/>
        <v>123.55611739737311</v>
      </c>
    </row>
    <row r="98" spans="1:5" ht="15.75">
      <c r="A98" s="21">
        <v>97.5</v>
      </c>
      <c r="B98" s="21">
        <v>0.89898</v>
      </c>
      <c r="C98" s="21">
        <f t="shared" si="4"/>
        <v>0.8768366195101244</v>
      </c>
      <c r="D98" s="22">
        <f t="shared" si="5"/>
        <v>0.773433927283104</v>
      </c>
      <c r="E98" s="21">
        <f t="shared" si="6"/>
        <v>124.59046560965055</v>
      </c>
    </row>
    <row r="99" spans="1:5" ht="15.75">
      <c r="A99" s="21">
        <v>99</v>
      </c>
      <c r="B99" s="21">
        <v>0.785</v>
      </c>
      <c r="C99" s="21">
        <f t="shared" si="4"/>
        <v>0.7656992416344015</v>
      </c>
      <c r="D99" s="22">
        <f t="shared" si="5"/>
        <v>0.773146969480985</v>
      </c>
      <c r="E99" s="21">
        <f t="shared" si="6"/>
        <v>126.53058832785374</v>
      </c>
    </row>
    <row r="100" spans="1:5" ht="15.75">
      <c r="A100" s="21">
        <v>100.5</v>
      </c>
      <c r="B100" s="21">
        <v>0.828</v>
      </c>
      <c r="C100" s="21">
        <f t="shared" si="4"/>
        <v>0.8076790296939389</v>
      </c>
      <c r="D100" s="22">
        <f t="shared" si="5"/>
        <v>0.7728600116788661</v>
      </c>
      <c r="E100" s="21">
        <f t="shared" si="6"/>
        <v>128.4714314007688</v>
      </c>
    </row>
    <row r="101" spans="1:5" ht="15.75">
      <c r="A101" s="21">
        <v>102</v>
      </c>
      <c r="B101" s="21">
        <v>0.897</v>
      </c>
      <c r="C101" s="21">
        <f t="shared" si="4"/>
        <v>0.8750257281423136</v>
      </c>
      <c r="D101" s="22">
        <f t="shared" si="5"/>
        <v>0.7725730538767471</v>
      </c>
      <c r="E101" s="21">
        <f t="shared" si="6"/>
        <v>130.41299536352037</v>
      </c>
    </row>
    <row r="102" spans="1:5" ht="15.75">
      <c r="A102" s="21">
        <v>103.5</v>
      </c>
      <c r="B102" s="21">
        <v>0.809</v>
      </c>
      <c r="C102" s="21">
        <f t="shared" si="4"/>
        <v>0.7892176869490903</v>
      </c>
      <c r="D102" s="22">
        <f t="shared" si="5"/>
        <v>0.7722860960746282</v>
      </c>
      <c r="E102" s="21">
        <f t="shared" si="6"/>
        <v>132.35528075182944</v>
      </c>
    </row>
    <row r="103" spans="1:5" ht="15.75">
      <c r="A103" s="21">
        <v>104</v>
      </c>
      <c r="B103" s="21">
        <v>0.851</v>
      </c>
      <c r="C103" s="21">
        <f t="shared" si="4"/>
        <v>0.8302033546546813</v>
      </c>
      <c r="D103" s="22">
        <f t="shared" si="5"/>
        <v>0.7721904434739219</v>
      </c>
      <c r="E103" s="21">
        <f t="shared" si="6"/>
        <v>133.00278941271185</v>
      </c>
    </row>
    <row r="104" spans="1:5" ht="15.75">
      <c r="A104" s="21">
        <v>105.5</v>
      </c>
      <c r="B104" s="21">
        <v>0.804</v>
      </c>
      <c r="C104" s="21">
        <f t="shared" si="4"/>
        <v>0.7843878893423475</v>
      </c>
      <c r="D104" s="22">
        <f t="shared" si="5"/>
        <v>0.7719034856718029</v>
      </c>
      <c r="E104" s="21">
        <f t="shared" si="6"/>
        <v>134.9460375361408</v>
      </c>
    </row>
    <row r="105" spans="1:5" ht="15.75">
      <c r="A105" s="21">
        <v>106.5</v>
      </c>
      <c r="B105" s="21">
        <v>0.804</v>
      </c>
      <c r="C105" s="21">
        <f t="shared" si="4"/>
        <v>0.7844118585456171</v>
      </c>
      <c r="D105" s="22">
        <f t="shared" si="5"/>
        <v>0.7717121804703903</v>
      </c>
      <c r="E105" s="21">
        <f t="shared" si="6"/>
        <v>136.2418574354593</v>
      </c>
    </row>
    <row r="106" spans="1:5" ht="15.75">
      <c r="A106" s="21">
        <v>107</v>
      </c>
      <c r="B106" s="21">
        <v>0.714</v>
      </c>
      <c r="C106" s="21">
        <f t="shared" si="4"/>
        <v>0.6966152039889775</v>
      </c>
      <c r="D106" s="22">
        <f t="shared" si="5"/>
        <v>0.7716165278696839</v>
      </c>
      <c r="E106" s="21">
        <f t="shared" si="6"/>
        <v>136.88984770256832</v>
      </c>
    </row>
    <row r="107" spans="1:5" ht="15.75">
      <c r="A107" s="21">
        <v>108.5</v>
      </c>
      <c r="B107" s="21">
        <v>0.871</v>
      </c>
      <c r="C107" s="21">
        <f t="shared" si="4"/>
        <v>0.8498314466981697</v>
      </c>
      <c r="D107" s="22">
        <f t="shared" si="5"/>
        <v>0.771329570067565</v>
      </c>
      <c r="E107" s="21">
        <f t="shared" si="6"/>
        <v>138.83454171950922</v>
      </c>
    </row>
    <row r="108" spans="1:5" ht="15.75">
      <c r="A108" s="21">
        <v>110</v>
      </c>
      <c r="B108" s="21">
        <v>0.816</v>
      </c>
      <c r="C108" s="21">
        <f t="shared" si="4"/>
        <v>0.7962046425594053</v>
      </c>
      <c r="D108" s="22">
        <f t="shared" si="5"/>
        <v>0.771042612265446</v>
      </c>
      <c r="E108" s="21">
        <f t="shared" si="6"/>
        <v>140.77995949038024</v>
      </c>
    </row>
    <row r="109" spans="1:5" ht="15.75">
      <c r="A109" s="21">
        <v>111.7</v>
      </c>
      <c r="B109" s="21">
        <v>0.87</v>
      </c>
      <c r="C109" s="21">
        <f t="shared" si="4"/>
        <v>0.8489387482714916</v>
      </c>
      <c r="D109" s="22">
        <f t="shared" si="5"/>
        <v>0.7707173934230445</v>
      </c>
      <c r="E109" s="21">
        <f t="shared" si="6"/>
        <v>142.9856966574755</v>
      </c>
    </row>
    <row r="110" spans="1:5" ht="15.75">
      <c r="A110" s="21">
        <v>113.8</v>
      </c>
      <c r="B110" s="21">
        <v>0.659</v>
      </c>
      <c r="C110" s="21">
        <f t="shared" si="4"/>
        <v>0.6430879644623526</v>
      </c>
      <c r="D110" s="22">
        <f t="shared" si="5"/>
        <v>0.7703156525000779</v>
      </c>
      <c r="E110" s="21">
        <f t="shared" si="6"/>
        <v>145.7118518292994</v>
      </c>
    </row>
    <row r="111" spans="1:5" ht="15.75">
      <c r="A111" s="21">
        <v>115.3</v>
      </c>
      <c r="B111" s="21">
        <v>0.708</v>
      </c>
      <c r="C111" s="21">
        <f t="shared" si="4"/>
        <v>0.6909364845452097</v>
      </c>
      <c r="D111" s="22">
        <f t="shared" si="5"/>
        <v>0.770028694697959</v>
      </c>
      <c r="E111" s="21">
        <f t="shared" si="6"/>
        <v>147.65983118426146</v>
      </c>
    </row>
    <row r="112" spans="1:5" ht="15.75">
      <c r="A112" s="21">
        <v>116.8</v>
      </c>
      <c r="B112" s="21">
        <v>0.837</v>
      </c>
      <c r="C112" s="21">
        <f t="shared" si="4"/>
        <v>0.8168648837076993</v>
      </c>
      <c r="D112" s="22">
        <f t="shared" si="5"/>
        <v>0.76974173689584</v>
      </c>
      <c r="E112" s="21">
        <f t="shared" si="6"/>
        <v>149.60853674107472</v>
      </c>
    </row>
    <row r="113" spans="1:5" ht="15.75">
      <c r="A113" s="21">
        <v>118.3</v>
      </c>
      <c r="B113" s="21">
        <v>0.768</v>
      </c>
      <c r="C113" s="21">
        <f t="shared" si="4"/>
        <v>0.7495591117795343</v>
      </c>
      <c r="D113" s="22">
        <f t="shared" si="5"/>
        <v>0.7694547790937211</v>
      </c>
      <c r="E113" s="21">
        <f t="shared" si="6"/>
        <v>151.55796904139356</v>
      </c>
    </row>
    <row r="114" spans="1:5" ht="15.75">
      <c r="A114" s="21">
        <v>119.8</v>
      </c>
      <c r="B114" s="21">
        <v>0.718</v>
      </c>
      <c r="C114" s="21">
        <f t="shared" si="4"/>
        <v>0.7007917984396232</v>
      </c>
      <c r="D114" s="22">
        <f t="shared" si="5"/>
        <v>0.7691678212916021</v>
      </c>
      <c r="E114" s="21">
        <f t="shared" si="6"/>
        <v>153.50812862747864</v>
      </c>
    </row>
    <row r="115" spans="1:5" ht="15.75">
      <c r="A115" s="21">
        <v>121.3</v>
      </c>
      <c r="B115" s="21">
        <v>0.768</v>
      </c>
      <c r="C115" s="21">
        <f t="shared" si="4"/>
        <v>0.7496277996456209</v>
      </c>
      <c r="D115" s="22">
        <f t="shared" si="5"/>
        <v>0.7688808634894831</v>
      </c>
      <c r="E115" s="21">
        <f t="shared" si="6"/>
        <v>155.45901604219776</v>
      </c>
    </row>
    <row r="116" spans="1:5" ht="15.75">
      <c r="A116" s="21">
        <v>122.4</v>
      </c>
      <c r="B116" s="21">
        <v>0.718</v>
      </c>
      <c r="C116" s="21">
        <f t="shared" si="4"/>
        <v>0.7008474523061207</v>
      </c>
      <c r="D116" s="22">
        <f t="shared" si="5"/>
        <v>0.7686704277679293</v>
      </c>
      <c r="E116" s="21">
        <f t="shared" si="6"/>
        <v>156.89005847633197</v>
      </c>
    </row>
    <row r="117" spans="1:5" ht="15.75">
      <c r="A117" s="21">
        <v>123.2</v>
      </c>
      <c r="B117" s="21">
        <v>0.787</v>
      </c>
      <c r="C117" s="21">
        <f t="shared" si="4"/>
        <v>0.7682178576082769</v>
      </c>
      <c r="D117" s="22">
        <f t="shared" si="5"/>
        <v>0.7685173836067991</v>
      </c>
      <c r="E117" s="21">
        <f t="shared" si="6"/>
        <v>157.93102386900202</v>
      </c>
    </row>
    <row r="118" spans="1:5" ht="15.75">
      <c r="A118" s="21">
        <v>124.7</v>
      </c>
      <c r="B118" s="21">
        <v>0.787</v>
      </c>
      <c r="C118" s="21">
        <f t="shared" si="4"/>
        <v>0.7682530511959135</v>
      </c>
      <c r="D118" s="22">
        <f t="shared" si="5"/>
        <v>0.7682304258046802</v>
      </c>
      <c r="E118" s="21">
        <f t="shared" si="6"/>
        <v>159.8835630416452</v>
      </c>
    </row>
    <row r="119" spans="1:5" ht="15.75">
      <c r="A119" s="21">
        <v>126.1</v>
      </c>
      <c r="B119" s="21">
        <v>0.859</v>
      </c>
      <c r="C119" s="21">
        <f t="shared" si="4"/>
        <v>0.8385738079410645</v>
      </c>
      <c r="D119" s="22">
        <f t="shared" si="5"/>
        <v>0.7679625985227025</v>
      </c>
      <c r="E119" s="21">
        <f t="shared" si="6"/>
        <v>161.70656848838587</v>
      </c>
    </row>
    <row r="120" spans="1:5" ht="15.75">
      <c r="A120" s="21">
        <v>127.6</v>
      </c>
      <c r="B120" s="21">
        <v>0.753</v>
      </c>
      <c r="C120" s="21">
        <f t="shared" si="4"/>
        <v>0.7351280589268163</v>
      </c>
      <c r="D120" s="22">
        <f t="shared" si="5"/>
        <v>0.7676756407205836</v>
      </c>
      <c r="E120" s="21">
        <f t="shared" si="6"/>
        <v>163.6605187252229</v>
      </c>
    </row>
    <row r="121" spans="1:5" ht="15.75">
      <c r="A121" s="21">
        <v>129.1</v>
      </c>
      <c r="B121" s="21">
        <v>0.777</v>
      </c>
      <c r="C121" s="21">
        <f t="shared" si="4"/>
        <v>0.7585931817079624</v>
      </c>
      <c r="D121" s="22">
        <f t="shared" si="5"/>
        <v>0.7673886829184646</v>
      </c>
      <c r="E121" s="21">
        <f t="shared" si="6"/>
        <v>165.61519962342865</v>
      </c>
    </row>
    <row r="122" spans="1:5" ht="15.75">
      <c r="A122" s="21">
        <v>130.6</v>
      </c>
      <c r="B122" s="21">
        <v>0.786</v>
      </c>
      <c r="C122" s="21">
        <f t="shared" si="4"/>
        <v>0.7674151241874533</v>
      </c>
      <c r="D122" s="22">
        <f t="shared" si="5"/>
        <v>0.7671017251163457</v>
      </c>
      <c r="E122" s="21">
        <f t="shared" si="6"/>
        <v>167.5706117296555</v>
      </c>
    </row>
    <row r="123" spans="1:5" ht="15.75">
      <c r="A123" s="21">
        <v>131.9</v>
      </c>
      <c r="B123" s="21">
        <v>0.79</v>
      </c>
      <c r="C123" s="21">
        <f t="shared" si="4"/>
        <v>0.7713511620445873</v>
      </c>
      <c r="D123" s="22">
        <f t="shared" si="5"/>
        <v>0.7668530283545092</v>
      </c>
      <c r="E123" s="21">
        <f t="shared" si="6"/>
        <v>169.26585182382257</v>
      </c>
    </row>
    <row r="124" spans="1:5" ht="15.75">
      <c r="A124" s="21">
        <v>132.7</v>
      </c>
      <c r="B124" s="21">
        <v>0.75</v>
      </c>
      <c r="C124" s="21">
        <f t="shared" si="4"/>
        <v>0.7323132944694816</v>
      </c>
      <c r="D124" s="22">
        <f t="shared" si="5"/>
        <v>0.766699984193379</v>
      </c>
      <c r="E124" s="21">
        <f t="shared" si="6"/>
        <v>170.3092847395564</v>
      </c>
    </row>
    <row r="125" spans="1:5" ht="15.75">
      <c r="A125" s="21">
        <v>134.2</v>
      </c>
      <c r="B125" s="21">
        <v>0.732</v>
      </c>
      <c r="C125" s="21">
        <f t="shared" si="4"/>
        <v>0.7147705094633958</v>
      </c>
      <c r="D125" s="22">
        <f t="shared" si="5"/>
        <v>0.7664130263912601</v>
      </c>
      <c r="E125" s="21">
        <f t="shared" si="6"/>
        <v>172.26645397904977</v>
      </c>
    </row>
    <row r="126" spans="1:5" ht="15.75">
      <c r="A126" s="21">
        <v>135.7</v>
      </c>
      <c r="B126" s="21">
        <v>0.722</v>
      </c>
      <c r="C126" s="21">
        <f t="shared" si="4"/>
        <v>0.7050381718917281</v>
      </c>
      <c r="D126" s="22">
        <f t="shared" si="5"/>
        <v>0.7661260685891411</v>
      </c>
      <c r="E126" s="21">
        <f t="shared" si="6"/>
        <v>174.22435628977826</v>
      </c>
    </row>
    <row r="127" spans="1:5" ht="15.75">
      <c r="A127" s="21">
        <v>137.2</v>
      </c>
      <c r="B127" s="21">
        <v>0.84</v>
      </c>
      <c r="C127" s="21">
        <f t="shared" si="4"/>
        <v>0.8203035808361174</v>
      </c>
      <c r="D127" s="22">
        <f t="shared" si="5"/>
        <v>0.7658391107870223</v>
      </c>
      <c r="E127" s="21">
        <f t="shared" si="6"/>
        <v>176.18299222110136</v>
      </c>
    </row>
    <row r="128" spans="1:5" ht="15.75">
      <c r="A128" s="21">
        <v>138.7</v>
      </c>
      <c r="B128" s="21">
        <v>0.811</v>
      </c>
      <c r="C128" s="21">
        <f t="shared" si="4"/>
        <v>0.7920198430951769</v>
      </c>
      <c r="D128" s="22">
        <f t="shared" si="5"/>
        <v>0.7655521529849033</v>
      </c>
      <c r="E128" s="21">
        <f t="shared" si="6"/>
        <v>178.1423623229964</v>
      </c>
    </row>
    <row r="129" spans="1:5" ht="15.75">
      <c r="A129" s="21">
        <v>140.15</v>
      </c>
      <c r="B129" s="21">
        <v>0.72</v>
      </c>
      <c r="C129" s="21">
        <f t="shared" si="4"/>
        <v>0.7031806766289348</v>
      </c>
      <c r="D129" s="22">
        <f t="shared" si="5"/>
        <v>0.7652747604428549</v>
      </c>
      <c r="E129" s="21">
        <f t="shared" si="6"/>
        <v>180.03710663569387</v>
      </c>
    </row>
    <row r="130" spans="1:5" ht="15.75">
      <c r="A130" s="21">
        <v>141.35</v>
      </c>
      <c r="B130" s="21">
        <v>0.79</v>
      </c>
      <c r="C130" s="21">
        <f t="shared" si="4"/>
        <v>0.7715737268294258</v>
      </c>
      <c r="D130" s="22">
        <f t="shared" si="5"/>
        <v>0.7650451942011598</v>
      </c>
      <c r="E130" s="21">
        <f t="shared" si="6"/>
        <v>181.60564142173746</v>
      </c>
    </row>
    <row r="131" spans="1:5" ht="15.75">
      <c r="A131" s="21">
        <v>142.3</v>
      </c>
      <c r="B131" s="21">
        <v>0.758</v>
      </c>
      <c r="C131" s="21">
        <f t="shared" si="4"/>
        <v>0.7403415754542123</v>
      </c>
      <c r="D131" s="22">
        <f t="shared" si="5"/>
        <v>0.7648634542598177</v>
      </c>
      <c r="E131" s="21">
        <f t="shared" si="6"/>
        <v>182.847693182361</v>
      </c>
    </row>
    <row r="132" spans="1:5" ht="15.75">
      <c r="A132" s="21">
        <v>143.8</v>
      </c>
      <c r="B132" s="21">
        <v>0.749</v>
      </c>
      <c r="C132" s="21">
        <f t="shared" si="4"/>
        <v>0.73158473440405</v>
      </c>
      <c r="D132" s="22">
        <f t="shared" si="5"/>
        <v>0.7645764964576988</v>
      </c>
      <c r="E132" s="21">
        <f t="shared" si="6"/>
        <v>184.80956358636837</v>
      </c>
    </row>
    <row r="133" spans="1:5" ht="15.75">
      <c r="A133" s="21">
        <v>145.3</v>
      </c>
      <c r="B133" s="21">
        <v>0.82</v>
      </c>
      <c r="C133" s="21">
        <f t="shared" si="4"/>
        <v>0.8009705574361143</v>
      </c>
      <c r="D133" s="22">
        <f t="shared" si="5"/>
        <v>0.7642895386555798</v>
      </c>
      <c r="E133" s="21">
        <f t="shared" si="6"/>
        <v>186.77217058821032</v>
      </c>
    </row>
    <row r="134" spans="1:5" ht="15.75">
      <c r="A134" s="21">
        <v>146.8</v>
      </c>
      <c r="B134" s="21">
        <v>0.773</v>
      </c>
      <c r="C134" s="21">
        <f t="shared" si="4"/>
        <v>0.7550958369143044</v>
      </c>
      <c r="D134" s="22">
        <f t="shared" si="5"/>
        <v>0.7640025808534608</v>
      </c>
      <c r="E134" s="21">
        <f t="shared" si="6"/>
        <v>188.73551474121615</v>
      </c>
    </row>
    <row r="135" spans="1:5" ht="15.75">
      <c r="A135" s="21">
        <v>148.3</v>
      </c>
      <c r="B135" s="21">
        <v>0.695</v>
      </c>
      <c r="C135" s="21">
        <f t="shared" si="4"/>
        <v>0.6789335460365586</v>
      </c>
      <c r="D135" s="22">
        <f t="shared" si="5"/>
        <v>0.7637156230513419</v>
      </c>
      <c r="E135" s="21">
        <f t="shared" si="6"/>
        <v>190.69959659933883</v>
      </c>
    </row>
    <row r="136" spans="1:5" ht="15.75">
      <c r="A136" s="21">
        <v>149.8</v>
      </c>
      <c r="B136" s="21">
        <v>0.808</v>
      </c>
      <c r="C136" s="21">
        <f t="shared" si="4"/>
        <v>0.7893574351220586</v>
      </c>
      <c r="D136" s="22">
        <f t="shared" si="5"/>
        <v>0.7634286652492229</v>
      </c>
      <c r="E136" s="21">
        <f t="shared" si="6"/>
        <v>192.66441671715603</v>
      </c>
    </row>
    <row r="137" spans="1:5" ht="15.75">
      <c r="A137" s="21">
        <v>150.9</v>
      </c>
      <c r="B137" s="21">
        <v>0.792</v>
      </c>
      <c r="C137" s="21">
        <f t="shared" si="4"/>
        <v>0.7737525674219757</v>
      </c>
      <c r="D137" s="22">
        <f t="shared" si="5"/>
        <v>0.763218229527669</v>
      </c>
      <c r="E137" s="21">
        <f t="shared" si="6"/>
        <v>194.10568208195312</v>
      </c>
    </row>
    <row r="138" spans="1:5" ht="15.75">
      <c r="A138" s="21">
        <v>151.9</v>
      </c>
      <c r="B138" s="21">
        <v>0.721</v>
      </c>
      <c r="C138" s="21">
        <f t="shared" si="4"/>
        <v>0.7044098800120642</v>
      </c>
      <c r="D138" s="22">
        <f t="shared" si="5"/>
        <v>0.7630269243262564</v>
      </c>
      <c r="E138" s="21">
        <f t="shared" si="6"/>
        <v>195.41625182480064</v>
      </c>
    </row>
    <row r="139" spans="1:5" ht="15.75">
      <c r="A139" s="21">
        <v>153.4</v>
      </c>
      <c r="B139" s="21">
        <v>0.737</v>
      </c>
      <c r="C139" s="21">
        <f t="shared" si="4"/>
        <v>0.720074679664054</v>
      </c>
      <c r="D139" s="22">
        <f t="shared" si="5"/>
        <v>0.7627399665241374</v>
      </c>
      <c r="E139" s="21">
        <f t="shared" si="6"/>
        <v>197.38284603230704</v>
      </c>
    </row>
    <row r="140" spans="1:5" ht="15.75">
      <c r="A140" s="21">
        <v>154.9</v>
      </c>
      <c r="B140" s="21">
        <v>0.822</v>
      </c>
      <c r="C140" s="21">
        <f t="shared" si="4"/>
        <v>0.8031594001029143</v>
      </c>
      <c r="D140" s="22">
        <f t="shared" si="5"/>
        <v>0.7624530087220185</v>
      </c>
      <c r="E140" s="21">
        <f t="shared" si="6"/>
        <v>199.3501803897571</v>
      </c>
    </row>
    <row r="141" spans="1:5" ht="15.75">
      <c r="A141" s="21">
        <v>156.4</v>
      </c>
      <c r="B141" s="21">
        <v>0.874</v>
      </c>
      <c r="C141" s="21">
        <f t="shared" si="4"/>
        <v>0.854006621447004</v>
      </c>
      <c r="D141" s="22">
        <f t="shared" si="5"/>
        <v>0.7621660509198995</v>
      </c>
      <c r="E141" s="21">
        <f t="shared" si="6"/>
        <v>201.31825545448817</v>
      </c>
    </row>
    <row r="142" spans="1:5" ht="15.75">
      <c r="A142" s="21">
        <v>157.9</v>
      </c>
      <c r="B142" s="21">
        <v>0.734</v>
      </c>
      <c r="C142" s="21">
        <f t="shared" si="4"/>
        <v>0.7172420456290577</v>
      </c>
      <c r="D142" s="22">
        <f t="shared" si="5"/>
        <v>0.7618790931177806</v>
      </c>
      <c r="E142" s="21">
        <f t="shared" si="6"/>
        <v>203.28707178446732</v>
      </c>
    </row>
    <row r="143" spans="1:5" ht="15.75">
      <c r="A143" s="21">
        <v>159.4</v>
      </c>
      <c r="B143" s="21">
        <v>0.697</v>
      </c>
      <c r="C143" s="21">
        <f t="shared" si="4"/>
        <v>0.6811179615557397</v>
      </c>
      <c r="D143" s="22">
        <f t="shared" si="5"/>
        <v>0.7615921353156616</v>
      </c>
      <c r="E143" s="21">
        <f t="shared" si="6"/>
        <v>205.25662993829238</v>
      </c>
    </row>
    <row r="144" spans="1:5" ht="15.75">
      <c r="A144" s="21">
        <v>160.7</v>
      </c>
      <c r="B144" s="21">
        <v>0.719</v>
      </c>
      <c r="C144" s="21">
        <f t="shared" si="4"/>
        <v>0.7026445290446266</v>
      </c>
      <c r="D144" s="22">
        <f t="shared" si="5"/>
        <v>0.7613434385538252</v>
      </c>
      <c r="E144" s="21">
        <f t="shared" si="6"/>
        <v>206.96413792242808</v>
      </c>
    </row>
    <row r="145" spans="1:5" ht="15.75">
      <c r="A145" s="21">
        <v>161.6</v>
      </c>
      <c r="B145" s="21">
        <v>0.717</v>
      </c>
      <c r="C145" s="21">
        <f t="shared" si="4"/>
        <v>0.7007092620647066</v>
      </c>
      <c r="D145" s="22">
        <f t="shared" si="5"/>
        <v>0.7611712638725538</v>
      </c>
      <c r="E145" s="21">
        <f t="shared" si="6"/>
        <v>208.14652622676468</v>
      </c>
    </row>
    <row r="146" spans="1:5" ht="15.75">
      <c r="A146" s="21">
        <v>163.1</v>
      </c>
      <c r="B146" s="21">
        <v>0.797</v>
      </c>
      <c r="C146" s="21">
        <f t="shared" si="4"/>
        <v>0.7789272472813377</v>
      </c>
      <c r="D146" s="22">
        <f t="shared" si="5"/>
        <v>0.7608843060704349</v>
      </c>
      <c r="E146" s="21">
        <f t="shared" si="6"/>
        <v>210.11791660508212</v>
      </c>
    </row>
    <row r="147" spans="1:5" ht="15.75">
      <c r="A147" s="21">
        <v>164.6</v>
      </c>
      <c r="B147" s="21">
        <v>0.754</v>
      </c>
      <c r="C147" s="21">
        <f t="shared" si="4"/>
        <v>0.7369360321128285</v>
      </c>
      <c r="D147" s="22">
        <f t="shared" si="5"/>
        <v>0.7605973482683159</v>
      </c>
      <c r="E147" s="21">
        <f t="shared" si="6"/>
        <v>212.09005074861432</v>
      </c>
    </row>
    <row r="148" spans="1:5" ht="15.75">
      <c r="A148" s="21">
        <v>166.1</v>
      </c>
      <c r="B148" s="21">
        <v>0.727</v>
      </c>
      <c r="C148" s="21">
        <f t="shared" si="4"/>
        <v>0.7105795865236054</v>
      </c>
      <c r="D148" s="22">
        <f t="shared" si="5"/>
        <v>0.760310390466197</v>
      </c>
      <c r="E148" s="21">
        <f t="shared" si="6"/>
        <v>214.06292921878787</v>
      </c>
    </row>
    <row r="149" spans="1:5" ht="15.75">
      <c r="A149" s="21">
        <v>167.6</v>
      </c>
      <c r="B149" s="21">
        <v>0.909</v>
      </c>
      <c r="C149" s="21">
        <f t="shared" si="4"/>
        <v>0.8885094857843869</v>
      </c>
      <c r="D149" s="22">
        <f t="shared" si="5"/>
        <v>0.760023432664078</v>
      </c>
      <c r="E149" s="21">
        <f t="shared" si="6"/>
        <v>216.03655257766525</v>
      </c>
    </row>
    <row r="150" spans="1:5" ht="15.75">
      <c r="A150" s="21">
        <v>169.1</v>
      </c>
      <c r="B150" s="21">
        <v>0.805</v>
      </c>
      <c r="C150" s="21">
        <f aca="true" t="shared" si="7" ref="C150:C214">B150*(1+($I$28+$I$29*A150)/(1282900)+($I$30+A150*$I$31-$I$32)/400)</f>
        <v>0.7868898335691464</v>
      </c>
      <c r="D150" s="22">
        <f aca="true" t="shared" si="8" ref="D150:D172">G$18+G$20*A150</f>
        <v>0.759736474861959</v>
      </c>
      <c r="E150" s="21">
        <f aca="true" t="shared" si="9" ref="E150:E173">E149+(A150-A149)/D150</f>
        <v>218.01092138794587</v>
      </c>
    </row>
    <row r="151" spans="1:5" ht="15.75">
      <c r="A151" s="21">
        <v>170.25</v>
      </c>
      <c r="B151" s="21">
        <v>0.827</v>
      </c>
      <c r="C151" s="21">
        <f t="shared" si="7"/>
        <v>0.8084232504665547</v>
      </c>
      <c r="D151" s="22">
        <f t="shared" si="8"/>
        <v>0.7595164738803345</v>
      </c>
      <c r="E151" s="21">
        <f t="shared" si="9"/>
        <v>219.5250425947246</v>
      </c>
    </row>
    <row r="152" spans="1:5" ht="15.75">
      <c r="A152" s="21">
        <v>171.1</v>
      </c>
      <c r="B152" s="21">
        <v>0.689</v>
      </c>
      <c r="C152" s="21">
        <f t="shared" si="7"/>
        <v>0.6735405788481894</v>
      </c>
      <c r="D152" s="22">
        <f t="shared" si="8"/>
        <v>0.7593538644591338</v>
      </c>
      <c r="E152" s="21">
        <f t="shared" si="9"/>
        <v>220.64441531379995</v>
      </c>
    </row>
    <row r="153" spans="1:5" ht="15.75">
      <c r="A153" s="21">
        <v>172.6</v>
      </c>
      <c r="B153" s="21">
        <v>0.714</v>
      </c>
      <c r="C153" s="21">
        <f t="shared" si="7"/>
        <v>0.698011571066626</v>
      </c>
      <c r="D153" s="22">
        <f t="shared" si="8"/>
        <v>0.7590669066570148</v>
      </c>
      <c r="E153" s="21">
        <f t="shared" si="9"/>
        <v>222.6205257025483</v>
      </c>
    </row>
    <row r="154" spans="1:5" ht="15.75">
      <c r="A154" s="21">
        <v>174.1</v>
      </c>
      <c r="B154" s="21">
        <v>0.781</v>
      </c>
      <c r="C154" s="21">
        <f t="shared" si="7"/>
        <v>0.7635461815824314</v>
      </c>
      <c r="D154" s="22">
        <f t="shared" si="8"/>
        <v>0.7587799488548959</v>
      </c>
      <c r="E154" s="21">
        <f t="shared" si="9"/>
        <v>224.5973834229766</v>
      </c>
    </row>
    <row r="155" spans="1:5" ht="15.75">
      <c r="A155" s="21">
        <v>175.6</v>
      </c>
      <c r="B155" s="21">
        <v>0.801</v>
      </c>
      <c r="C155" s="21">
        <f t="shared" si="7"/>
        <v>0.7831350404524087</v>
      </c>
      <c r="D155" s="22">
        <f t="shared" si="8"/>
        <v>0.7584929910527769</v>
      </c>
      <c r="E155" s="21">
        <f t="shared" si="9"/>
        <v>226.57498904055524</v>
      </c>
    </row>
    <row r="156" spans="1:5" ht="15.75">
      <c r="A156" s="21">
        <v>177.1</v>
      </c>
      <c r="B156" s="21">
        <v>0.671</v>
      </c>
      <c r="C156" s="21">
        <f t="shared" si="7"/>
        <v>0.656064478312096</v>
      </c>
      <c r="D156" s="22">
        <f t="shared" si="8"/>
        <v>0.7582060332506579</v>
      </c>
      <c r="E156" s="21">
        <f t="shared" si="9"/>
        <v>228.55334312139664</v>
      </c>
    </row>
    <row r="157" spans="1:5" ht="15.75">
      <c r="A157" s="21">
        <v>178.6</v>
      </c>
      <c r="B157" s="21">
        <v>0.728</v>
      </c>
      <c r="C157" s="21">
        <f t="shared" si="7"/>
        <v>0.7118282932062114</v>
      </c>
      <c r="D157" s="22">
        <f t="shared" si="8"/>
        <v>0.757919075448539</v>
      </c>
      <c r="E157" s="21">
        <f t="shared" si="9"/>
        <v>230.53244623225618</v>
      </c>
    </row>
    <row r="158" spans="1:5" ht="15.75">
      <c r="A158" s="21">
        <v>179.85</v>
      </c>
      <c r="B158" s="21">
        <v>0.781</v>
      </c>
      <c r="C158" s="21">
        <f t="shared" si="7"/>
        <v>0.7636800618057941</v>
      </c>
      <c r="D158" s="22">
        <f t="shared" si="8"/>
        <v>0.7576799439467732</v>
      </c>
      <c r="E158" s="21">
        <f t="shared" si="9"/>
        <v>232.18221934554293</v>
      </c>
    </row>
    <row r="159" spans="1:5" ht="15.75">
      <c r="A159" s="21">
        <v>180.7</v>
      </c>
      <c r="B159" s="21">
        <v>0.934</v>
      </c>
      <c r="C159" s="21">
        <f t="shared" si="7"/>
        <v>0.9133107074402594</v>
      </c>
      <c r="D159" s="22">
        <f t="shared" si="8"/>
        <v>0.7575173345255725</v>
      </c>
      <c r="E159" s="21">
        <f t="shared" si="9"/>
        <v>233.3043058790905</v>
      </c>
    </row>
    <row r="160" spans="1:5" ht="15.75">
      <c r="A160" s="21">
        <v>182.2</v>
      </c>
      <c r="B160" s="21">
        <v>0.752</v>
      </c>
      <c r="C160" s="21">
        <f t="shared" si="7"/>
        <v>0.7353758682578591</v>
      </c>
      <c r="D160" s="22">
        <f t="shared" si="8"/>
        <v>0.7572303767234535</v>
      </c>
      <c r="E160" s="21">
        <f t="shared" si="9"/>
        <v>235.28520897821141</v>
      </c>
    </row>
    <row r="161" spans="1:5" ht="15.75">
      <c r="A161" s="21">
        <v>183.7</v>
      </c>
      <c r="B161" s="21">
        <v>0.859</v>
      </c>
      <c r="C161" s="21">
        <f t="shared" si="7"/>
        <v>0.8400488798652701</v>
      </c>
      <c r="D161" s="22">
        <f t="shared" si="8"/>
        <v>0.7569434189213345</v>
      </c>
      <c r="E161" s="21">
        <f t="shared" si="9"/>
        <v>237.2668630391418</v>
      </c>
    </row>
    <row r="162" spans="1:5" ht="15.75">
      <c r="A162" s="21">
        <v>185.2</v>
      </c>
      <c r="B162" s="21">
        <v>0.994</v>
      </c>
      <c r="C162" s="21">
        <f t="shared" si="7"/>
        <v>0.9721149818829453</v>
      </c>
      <c r="D162" s="22">
        <f t="shared" si="8"/>
        <v>0.7566564611192156</v>
      </c>
      <c r="E162" s="21">
        <f t="shared" si="9"/>
        <v>239.24926863147795</v>
      </c>
    </row>
    <row r="163" spans="1:5" ht="15.75">
      <c r="A163" s="21">
        <v>186.7</v>
      </c>
      <c r="B163" s="21">
        <v>0.953</v>
      </c>
      <c r="C163" s="21">
        <f t="shared" si="7"/>
        <v>0.9320603007231358</v>
      </c>
      <c r="D163" s="22">
        <f t="shared" si="8"/>
        <v>0.7563695033170966</v>
      </c>
      <c r="E163" s="21">
        <f t="shared" si="9"/>
        <v>241.2324263254644</v>
      </c>
    </row>
    <row r="164" spans="1:5" ht="15.75">
      <c r="A164" s="21">
        <v>188.2</v>
      </c>
      <c r="B164" s="21">
        <v>0.959</v>
      </c>
      <c r="C164" s="21">
        <f t="shared" si="7"/>
        <v>0.9379713515077014</v>
      </c>
      <c r="D164" s="22">
        <f t="shared" si="8"/>
        <v>0.7560825455149777</v>
      </c>
      <c r="E164" s="21">
        <f t="shared" si="9"/>
        <v>243.21633669199497</v>
      </c>
    </row>
    <row r="165" spans="1:5" ht="15.75">
      <c r="A165" s="21">
        <v>189.42</v>
      </c>
      <c r="B165" s="21">
        <v>0.848</v>
      </c>
      <c r="C165" s="21">
        <f t="shared" si="7"/>
        <v>0.8294361671378991</v>
      </c>
      <c r="D165" s="22">
        <f t="shared" si="8"/>
        <v>0.7558491531692543</v>
      </c>
      <c r="E165" s="21">
        <f t="shared" si="9"/>
        <v>244.8304153674616</v>
      </c>
    </row>
    <row r="166" spans="1:5" ht="15.75">
      <c r="A166" s="21">
        <v>190.3</v>
      </c>
      <c r="B166" s="21">
        <v>0.878</v>
      </c>
      <c r="C166" s="21">
        <f t="shared" si="7"/>
        <v>0.85880246205287</v>
      </c>
      <c r="D166" s="22">
        <f t="shared" si="8"/>
        <v>0.7556808045920111</v>
      </c>
      <c r="E166" s="21">
        <f t="shared" si="9"/>
        <v>245.9949282076086</v>
      </c>
    </row>
    <row r="167" spans="1:5" ht="15.75">
      <c r="A167" s="21">
        <v>191.8</v>
      </c>
      <c r="B167" s="21">
        <v>0.966</v>
      </c>
      <c r="C167" s="21">
        <f t="shared" si="7"/>
        <v>0.9449215334709604</v>
      </c>
      <c r="D167" s="22">
        <f t="shared" si="8"/>
        <v>0.7553938467898922</v>
      </c>
      <c r="E167" s="21">
        <f t="shared" si="9"/>
        <v>247.9806473213853</v>
      </c>
    </row>
    <row r="168" spans="1:5" ht="15.75">
      <c r="A168" s="21">
        <v>193.3</v>
      </c>
      <c r="B168" s="21">
        <v>0.898</v>
      </c>
      <c r="C168" s="21">
        <f t="shared" si="7"/>
        <v>0.8784454752235182</v>
      </c>
      <c r="D168" s="22">
        <f t="shared" si="8"/>
        <v>0.7551068889877732</v>
      </c>
      <c r="E168" s="21">
        <f t="shared" si="9"/>
        <v>249.96712105361513</v>
      </c>
    </row>
    <row r="169" spans="1:5" ht="15.75">
      <c r="A169" s="21">
        <v>194.8</v>
      </c>
      <c r="B169" s="21">
        <v>0.902</v>
      </c>
      <c r="C169" s="21">
        <f t="shared" si="7"/>
        <v>0.8823987088971273</v>
      </c>
      <c r="D169" s="22">
        <f t="shared" si="8"/>
        <v>0.7548199311856543</v>
      </c>
      <c r="E169" s="21">
        <f t="shared" si="9"/>
        <v>251.95434997806052</v>
      </c>
    </row>
    <row r="170" spans="1:5" ht="15.75">
      <c r="A170" s="21">
        <v>196.3</v>
      </c>
      <c r="B170" s="21">
        <v>0.918</v>
      </c>
      <c r="C170" s="21">
        <f t="shared" si="7"/>
        <v>0.8980920658871917</v>
      </c>
      <c r="D170" s="22">
        <f t="shared" si="8"/>
        <v>0.7545329733835353</v>
      </c>
      <c r="E170" s="21">
        <f t="shared" si="9"/>
        <v>253.9423346691385</v>
      </c>
    </row>
    <row r="171" spans="1:5" ht="15.75">
      <c r="A171" s="21">
        <v>197.8</v>
      </c>
      <c r="B171" s="21">
        <v>1.017</v>
      </c>
      <c r="C171" s="21">
        <f t="shared" si="7"/>
        <v>0.9949906106962871</v>
      </c>
      <c r="D171" s="22">
        <f t="shared" si="8"/>
        <v>0.7542460155814164</v>
      </c>
      <c r="E171" s="21">
        <f t="shared" si="9"/>
        <v>255.93107570192169</v>
      </c>
    </row>
    <row r="172" spans="1:5" ht="15.75">
      <c r="A172" s="21">
        <v>200</v>
      </c>
      <c r="B172" s="21">
        <v>0.916</v>
      </c>
      <c r="C172" s="21">
        <f t="shared" si="7"/>
        <v>0.8962364786206785</v>
      </c>
      <c r="D172" s="22">
        <f t="shared" si="8"/>
        <v>0.7538251441383085</v>
      </c>
      <c r="E172" s="21">
        <f t="shared" si="9"/>
        <v>258.8495243860854</v>
      </c>
    </row>
    <row r="173" spans="1:5" ht="15.75">
      <c r="A173" s="21">
        <v>200</v>
      </c>
      <c r="B173" s="21"/>
      <c r="C173" s="21"/>
      <c r="D173" s="22">
        <f>H$18+H$20*A173</f>
        <v>0.9576237017572014</v>
      </c>
      <c r="E173" s="21">
        <f t="shared" si="9"/>
        <v>258.8495243860854</v>
      </c>
    </row>
    <row r="174" spans="1:5" ht="15.75">
      <c r="A174" s="21">
        <v>201.59</v>
      </c>
      <c r="B174" s="21">
        <v>0.999</v>
      </c>
      <c r="C174" s="21">
        <f t="shared" si="7"/>
        <v>0.9774930335751894</v>
      </c>
      <c r="D174" s="22">
        <f aca="true" t="shared" si="10" ref="D174:D237">H$18+H$20*A174</f>
        <v>0.9565337331344705</v>
      </c>
      <c r="E174" s="21">
        <f aca="true" t="shared" si="11" ref="E174:E237">E173+(A174-A173)/D174</f>
        <v>260.5117762700725</v>
      </c>
    </row>
    <row r="175" spans="1:5" ht="15.75">
      <c r="A175" s="21">
        <v>203</v>
      </c>
      <c r="B175" s="21">
        <v>1.009</v>
      </c>
      <c r="C175" s="21">
        <f t="shared" si="7"/>
        <v>0.9873201624889271</v>
      </c>
      <c r="D175" s="22">
        <f t="shared" si="10"/>
        <v>0.9555671571860112</v>
      </c>
      <c r="E175" s="21">
        <f t="shared" si="11"/>
        <v>261.98733975024925</v>
      </c>
    </row>
    <row r="176" spans="1:5" ht="15.75">
      <c r="A176" s="21">
        <v>204.5</v>
      </c>
      <c r="B176" s="21">
        <v>1.04</v>
      </c>
      <c r="C176" s="21">
        <f t="shared" si="7"/>
        <v>1.0177005896575793</v>
      </c>
      <c r="D176" s="22">
        <f t="shared" si="10"/>
        <v>0.9545388849004162</v>
      </c>
      <c r="E176" s="21">
        <f t="shared" si="11"/>
        <v>263.5587791370863</v>
      </c>
    </row>
    <row r="177" spans="1:5" ht="15.75">
      <c r="A177" s="21">
        <v>206</v>
      </c>
      <c r="B177" s="21">
        <v>0.945</v>
      </c>
      <c r="C177" s="21">
        <f t="shared" si="7"/>
        <v>0.9247798141617584</v>
      </c>
      <c r="D177" s="22">
        <f t="shared" si="10"/>
        <v>0.9535106126148212</v>
      </c>
      <c r="E177" s="21">
        <f t="shared" si="11"/>
        <v>265.1319131747731</v>
      </c>
    </row>
    <row r="178" spans="1:5" ht="15.75">
      <c r="A178" s="21">
        <v>209.7</v>
      </c>
      <c r="B178" s="21">
        <v>0.889</v>
      </c>
      <c r="C178" s="21">
        <f t="shared" si="7"/>
        <v>0.8700761094616858</v>
      </c>
      <c r="D178" s="22">
        <f t="shared" si="10"/>
        <v>0.9509742076436867</v>
      </c>
      <c r="E178" s="21">
        <f t="shared" si="11"/>
        <v>269.0226601269621</v>
      </c>
    </row>
    <row r="179" spans="1:5" ht="15.75">
      <c r="A179" s="21">
        <v>211.13</v>
      </c>
      <c r="B179" s="21">
        <v>1.068</v>
      </c>
      <c r="C179" s="21">
        <f t="shared" si="7"/>
        <v>1.045311318048537</v>
      </c>
      <c r="D179" s="22">
        <f t="shared" si="10"/>
        <v>0.949993921398086</v>
      </c>
      <c r="E179" s="21">
        <f t="shared" si="11"/>
        <v>270.5279329163874</v>
      </c>
    </row>
    <row r="180" spans="1:5" ht="15.75">
      <c r="A180" s="21">
        <v>212.66</v>
      </c>
      <c r="B180" s="21">
        <v>0.949</v>
      </c>
      <c r="C180" s="21">
        <f t="shared" si="7"/>
        <v>0.928882650842452</v>
      </c>
      <c r="D180" s="22">
        <f t="shared" si="10"/>
        <v>0.9489450836667791</v>
      </c>
      <c r="E180" s="21">
        <f t="shared" si="11"/>
        <v>272.14024961029764</v>
      </c>
    </row>
    <row r="181" spans="1:5" ht="15.75">
      <c r="A181" s="21">
        <v>214.1</v>
      </c>
      <c r="B181" s="21">
        <v>1.105</v>
      </c>
      <c r="C181" s="21">
        <f t="shared" si="7"/>
        <v>1.0816231268946175</v>
      </c>
      <c r="D181" s="22">
        <f t="shared" si="10"/>
        <v>0.9479579422726079</v>
      </c>
      <c r="E181" s="21">
        <f t="shared" si="11"/>
        <v>273.6593043444642</v>
      </c>
    </row>
    <row r="182" spans="1:5" ht="15.75">
      <c r="A182" s="21">
        <v>215.6</v>
      </c>
      <c r="B182" s="21">
        <v>0.995</v>
      </c>
      <c r="C182" s="21">
        <f t="shared" si="7"/>
        <v>0.9739947315040226</v>
      </c>
      <c r="D182" s="22">
        <f t="shared" si="10"/>
        <v>0.9469296699870129</v>
      </c>
      <c r="E182" s="21">
        <f t="shared" si="11"/>
        <v>275.24337130058836</v>
      </c>
    </row>
    <row r="183" spans="1:5" ht="15.75">
      <c r="A183" s="21">
        <v>217.1</v>
      </c>
      <c r="B183" s="21">
        <v>0.934</v>
      </c>
      <c r="C183" s="21">
        <f t="shared" si="7"/>
        <v>0.9143242589142436</v>
      </c>
      <c r="D183" s="22">
        <f t="shared" si="10"/>
        <v>0.9459013977014178</v>
      </c>
      <c r="E183" s="21">
        <f t="shared" si="11"/>
        <v>276.82916026722387</v>
      </c>
    </row>
    <row r="184" spans="1:5" ht="15.75">
      <c r="A184" s="21">
        <v>219.2</v>
      </c>
      <c r="B184" s="21">
        <v>0.91</v>
      </c>
      <c r="C184" s="21">
        <f t="shared" si="7"/>
        <v>0.890886816985381</v>
      </c>
      <c r="D184" s="22">
        <f t="shared" si="10"/>
        <v>0.9444618165015848</v>
      </c>
      <c r="E184" s="21">
        <f t="shared" si="11"/>
        <v>279.05264878026793</v>
      </c>
    </row>
    <row r="185" spans="1:5" ht="15.75">
      <c r="A185" s="21">
        <v>220.7</v>
      </c>
      <c r="B185" s="21">
        <v>0.894</v>
      </c>
      <c r="C185" s="21">
        <f t="shared" si="7"/>
        <v>0.8752628514350314</v>
      </c>
      <c r="D185" s="22">
        <f t="shared" si="10"/>
        <v>0.9434335442159897</v>
      </c>
      <c r="E185" s="21">
        <f t="shared" si="11"/>
        <v>280.6425858873341</v>
      </c>
    </row>
    <row r="186" spans="1:5" ht="15.75">
      <c r="A186" s="21">
        <v>222.2</v>
      </c>
      <c r="B186" s="21">
        <v>0.974</v>
      </c>
      <c r="C186" s="21">
        <f t="shared" si="7"/>
        <v>0.953629705080179</v>
      </c>
      <c r="D186" s="22">
        <f t="shared" si="10"/>
        <v>0.9424052719303946</v>
      </c>
      <c r="E186" s="21">
        <f t="shared" si="11"/>
        <v>282.23425779821747</v>
      </c>
    </row>
    <row r="187" spans="1:5" ht="15.75">
      <c r="A187" s="21">
        <v>223.7</v>
      </c>
      <c r="B187" s="21">
        <v>0.965</v>
      </c>
      <c r="C187" s="21">
        <f t="shared" si="7"/>
        <v>0.9448610851342308</v>
      </c>
      <c r="D187" s="22">
        <f t="shared" si="10"/>
        <v>0.9413769996447996</v>
      </c>
      <c r="E187" s="21">
        <f t="shared" si="11"/>
        <v>283.8276683027932</v>
      </c>
    </row>
    <row r="188" spans="1:5" ht="15.75">
      <c r="A188" s="21">
        <v>225.2</v>
      </c>
      <c r="B188" s="21">
        <v>0.925</v>
      </c>
      <c r="C188" s="21">
        <f t="shared" si="7"/>
        <v>0.9057372235705287</v>
      </c>
      <c r="D188" s="22">
        <f t="shared" si="10"/>
        <v>0.9403487273592046</v>
      </c>
      <c r="E188" s="21">
        <f t="shared" si="11"/>
        <v>285.4228212033692</v>
      </c>
    </row>
    <row r="189" spans="1:5" ht="15.75">
      <c r="A189" s="21">
        <v>226.7</v>
      </c>
      <c r="B189" s="21">
        <v>0.988</v>
      </c>
      <c r="C189" s="21">
        <f t="shared" si="7"/>
        <v>0.967469454349871</v>
      </c>
      <c r="D189" s="22">
        <f t="shared" si="10"/>
        <v>0.9393204550736095</v>
      </c>
      <c r="E189" s="21">
        <f t="shared" si="11"/>
        <v>287.0197203147406</v>
      </c>
    </row>
    <row r="190" spans="1:5" ht="15.75">
      <c r="A190" s="21">
        <v>227.9</v>
      </c>
      <c r="B190" s="21">
        <v>1.116</v>
      </c>
      <c r="C190" s="21">
        <f t="shared" si="7"/>
        <v>1.0928495513954988</v>
      </c>
      <c r="D190" s="22">
        <f t="shared" si="10"/>
        <v>0.9384978372451335</v>
      </c>
      <c r="E190" s="21">
        <f t="shared" si="11"/>
        <v>288.29835938280974</v>
      </c>
    </row>
    <row r="191" spans="1:5" ht="15.75">
      <c r="A191" s="21">
        <v>228.9</v>
      </c>
      <c r="B191" s="21">
        <v>0.875</v>
      </c>
      <c r="C191" s="21">
        <f t="shared" si="7"/>
        <v>0.856874972509458</v>
      </c>
      <c r="D191" s="22">
        <f t="shared" si="10"/>
        <v>0.9378123223880701</v>
      </c>
      <c r="E191" s="21">
        <f t="shared" si="11"/>
        <v>289.3646708143482</v>
      </c>
    </row>
    <row r="192" spans="1:5" ht="15.75">
      <c r="A192" s="21">
        <v>230.4</v>
      </c>
      <c r="B192" s="21">
        <v>0.964</v>
      </c>
      <c r="C192" s="21">
        <f t="shared" si="7"/>
        <v>0.9440745070756609</v>
      </c>
      <c r="D192" s="22">
        <f t="shared" si="10"/>
        <v>0.936784050102475</v>
      </c>
      <c r="E192" s="21">
        <f t="shared" si="11"/>
        <v>290.9658936360176</v>
      </c>
    </row>
    <row r="193" spans="1:5" ht="15.75">
      <c r="A193" s="21">
        <v>231.9</v>
      </c>
      <c r="B193" s="21">
        <v>1.031</v>
      </c>
      <c r="C193" s="21">
        <f t="shared" si="7"/>
        <v>1.0097357489195864</v>
      </c>
      <c r="D193" s="22">
        <f t="shared" si="10"/>
        <v>0.93575577781688</v>
      </c>
      <c r="E193" s="21">
        <f t="shared" si="11"/>
        <v>292.56887599055835</v>
      </c>
    </row>
    <row r="194" spans="1:5" ht="15.75">
      <c r="A194" s="21">
        <v>233.4</v>
      </c>
      <c r="B194" s="21">
        <v>0.956</v>
      </c>
      <c r="C194" s="21">
        <f t="shared" si="7"/>
        <v>0.9363253659467201</v>
      </c>
      <c r="D194" s="22">
        <f t="shared" si="10"/>
        <v>0.9347275055312849</v>
      </c>
      <c r="E194" s="21">
        <f t="shared" si="11"/>
        <v>294.1736217492139</v>
      </c>
    </row>
    <row r="195" spans="1:5" ht="15.75">
      <c r="A195" s="21">
        <v>234.9</v>
      </c>
      <c r="B195" s="21">
        <v>0.904</v>
      </c>
      <c r="C195" s="21">
        <f t="shared" si="7"/>
        <v>0.8854359599973737</v>
      </c>
      <c r="D195" s="22">
        <f t="shared" si="10"/>
        <v>0.9336992332456899</v>
      </c>
      <c r="E195" s="21">
        <f t="shared" si="11"/>
        <v>295.7801347960178</v>
      </c>
    </row>
    <row r="196" spans="1:5" ht="15.75">
      <c r="A196" s="21">
        <v>236.4</v>
      </c>
      <c r="B196" s="21">
        <v>0.872</v>
      </c>
      <c r="C196" s="21">
        <f t="shared" si="7"/>
        <v>0.8541320888307347</v>
      </c>
      <c r="D196" s="22">
        <f t="shared" si="10"/>
        <v>0.9326709609600948</v>
      </c>
      <c r="E196" s="21">
        <f t="shared" si="11"/>
        <v>297.38841902785015</v>
      </c>
    </row>
    <row r="197" spans="1:5" ht="15.75">
      <c r="A197" s="21">
        <v>238.5</v>
      </c>
      <c r="B197" s="21">
        <v>0.896</v>
      </c>
      <c r="C197" s="21">
        <f t="shared" si="7"/>
        <v>0.8776964065497409</v>
      </c>
      <c r="D197" s="22">
        <f t="shared" si="10"/>
        <v>0.9312313797602618</v>
      </c>
      <c r="E197" s="21">
        <f t="shared" si="11"/>
        <v>299.6434976749428</v>
      </c>
    </row>
    <row r="198" spans="1:5" ht="15.75">
      <c r="A198" s="21">
        <v>240</v>
      </c>
      <c r="B198" s="21">
        <v>0.994</v>
      </c>
      <c r="C198" s="21">
        <f t="shared" si="7"/>
        <v>0.9737389013669585</v>
      </c>
      <c r="D198" s="22">
        <f t="shared" si="10"/>
        <v>0.9302031074746667</v>
      </c>
      <c r="E198" s="21">
        <f t="shared" si="11"/>
        <v>301.256048727446</v>
      </c>
    </row>
    <row r="199" spans="1:5" ht="15.75">
      <c r="A199" s="21">
        <v>241.5</v>
      </c>
      <c r="B199" s="21">
        <v>1.07</v>
      </c>
      <c r="C199" s="21">
        <f t="shared" si="7"/>
        <v>1.048237612010105</v>
      </c>
      <c r="D199" s="22">
        <f t="shared" si="10"/>
        <v>0.9291748351890717</v>
      </c>
      <c r="E199" s="21">
        <f t="shared" si="11"/>
        <v>302.8703843112275</v>
      </c>
    </row>
    <row r="200" spans="1:5" ht="15.75">
      <c r="A200" s="21">
        <v>243</v>
      </c>
      <c r="B200" s="21">
        <v>0.916</v>
      </c>
      <c r="C200" s="21">
        <f t="shared" si="7"/>
        <v>0.8974107310813606</v>
      </c>
      <c r="D200" s="22">
        <f t="shared" si="10"/>
        <v>0.9281465629034766</v>
      </c>
      <c r="E200" s="21">
        <f t="shared" si="11"/>
        <v>304.4865083803698</v>
      </c>
    </row>
    <row r="201" spans="1:5" ht="15.75">
      <c r="A201" s="21">
        <v>244.5</v>
      </c>
      <c r="B201" s="21">
        <v>1.044</v>
      </c>
      <c r="C201" s="21">
        <f t="shared" si="7"/>
        <v>1.0228597902675403</v>
      </c>
      <c r="D201" s="22">
        <f t="shared" si="10"/>
        <v>0.9271182906178816</v>
      </c>
      <c r="E201" s="21">
        <f t="shared" si="11"/>
        <v>306.10442490211193</v>
      </c>
    </row>
    <row r="202" spans="1:5" ht="15.75">
      <c r="A202" s="21">
        <v>246</v>
      </c>
      <c r="B202" s="21">
        <v>0.935</v>
      </c>
      <c r="C202" s="21">
        <f t="shared" si="7"/>
        <v>0.916108769708498</v>
      </c>
      <c r="D202" s="22">
        <f t="shared" si="10"/>
        <v>0.9260900183322865</v>
      </c>
      <c r="E202" s="21">
        <f t="shared" si="11"/>
        <v>307.7241378569079</v>
      </c>
    </row>
    <row r="203" spans="1:5" ht="15.75">
      <c r="A203" s="21">
        <v>248.2</v>
      </c>
      <c r="B203" s="21">
        <v>0.996</v>
      </c>
      <c r="C203" s="21">
        <f t="shared" si="7"/>
        <v>0.9759416187442084</v>
      </c>
      <c r="D203" s="22">
        <f t="shared" si="10"/>
        <v>0.9245818856467471</v>
      </c>
      <c r="E203" s="21">
        <f t="shared" si="11"/>
        <v>310.10359178538397</v>
      </c>
    </row>
    <row r="204" spans="1:5" ht="15.75">
      <c r="A204" s="21">
        <v>249.7</v>
      </c>
      <c r="B204" s="21">
        <v>0.961</v>
      </c>
      <c r="C204" s="21">
        <f t="shared" si="7"/>
        <v>0.9416894561743085</v>
      </c>
      <c r="D204" s="22">
        <f t="shared" si="10"/>
        <v>0.9235536133611522</v>
      </c>
      <c r="E204" s="21">
        <f t="shared" si="11"/>
        <v>311.72775304500044</v>
      </c>
    </row>
    <row r="205" spans="1:5" ht="15.75">
      <c r="A205" s="21">
        <v>251.2</v>
      </c>
      <c r="B205" s="21">
        <v>0.987</v>
      </c>
      <c r="C205" s="21">
        <f t="shared" si="7"/>
        <v>0.9672111438176427</v>
      </c>
      <c r="D205" s="22">
        <f t="shared" si="10"/>
        <v>0.9225253410755571</v>
      </c>
      <c r="E205" s="21">
        <f t="shared" si="11"/>
        <v>313.3537246397224</v>
      </c>
    </row>
    <row r="206" spans="1:5" ht="15.75">
      <c r="A206" s="21">
        <v>252.7</v>
      </c>
      <c r="B206" s="21">
        <v>0.978</v>
      </c>
      <c r="C206" s="21">
        <f t="shared" si="7"/>
        <v>0.9584353241669811</v>
      </c>
      <c r="D206" s="22">
        <f t="shared" si="10"/>
        <v>0.9214970687899621</v>
      </c>
      <c r="E206" s="21">
        <f t="shared" si="11"/>
        <v>314.9815106097523</v>
      </c>
    </row>
    <row r="207" spans="1:5" ht="15.75">
      <c r="A207" s="21">
        <v>254.2</v>
      </c>
      <c r="B207" s="21">
        <v>0.965</v>
      </c>
      <c r="C207" s="21">
        <f t="shared" si="7"/>
        <v>0.9457385398297987</v>
      </c>
      <c r="D207" s="22">
        <f t="shared" si="10"/>
        <v>0.920468796504367</v>
      </c>
      <c r="E207" s="21">
        <f t="shared" si="11"/>
        <v>316.611115008833</v>
      </c>
    </row>
    <row r="208" spans="1:5" ht="15.75">
      <c r="A208" s="21">
        <v>255.7</v>
      </c>
      <c r="B208" s="21">
        <v>0.879</v>
      </c>
      <c r="C208" s="21">
        <f t="shared" si="7"/>
        <v>0.8614944128967331</v>
      </c>
      <c r="D208" s="22">
        <f t="shared" si="10"/>
        <v>0.919440524218772</v>
      </c>
      <c r="E208" s="21">
        <f t="shared" si="11"/>
        <v>318.24254190430787</v>
      </c>
    </row>
    <row r="209" spans="1:5" ht="15.75">
      <c r="A209" s="21">
        <v>256.2</v>
      </c>
      <c r="B209" s="21">
        <v>0.918</v>
      </c>
      <c r="C209" s="21">
        <f t="shared" si="7"/>
        <v>0.8997313984036558</v>
      </c>
      <c r="D209" s="22">
        <f t="shared" si="10"/>
        <v>0.9190977667902402</v>
      </c>
      <c r="E209" s="21">
        <f t="shared" si="11"/>
        <v>318.7865536711367</v>
      </c>
    </row>
    <row r="210" spans="1:5" ht="15.75">
      <c r="A210" s="21">
        <v>257.9</v>
      </c>
      <c r="B210" s="21">
        <v>1.08</v>
      </c>
      <c r="C210" s="21">
        <f t="shared" si="7"/>
        <v>1.0585622631770004</v>
      </c>
      <c r="D210" s="22">
        <f t="shared" si="10"/>
        <v>0.9179323915332326</v>
      </c>
      <c r="E210" s="21">
        <f t="shared" si="11"/>
        <v>320.6385419174175</v>
      </c>
    </row>
    <row r="211" spans="1:5" ht="15.75">
      <c r="A211" s="21">
        <v>259.4</v>
      </c>
      <c r="B211" s="21">
        <v>0.996</v>
      </c>
      <c r="C211" s="21">
        <f t="shared" si="7"/>
        <v>0.9762741824958435</v>
      </c>
      <c r="D211" s="22">
        <f t="shared" si="10"/>
        <v>0.9169041192476375</v>
      </c>
      <c r="E211" s="21">
        <f t="shared" si="11"/>
        <v>322.27448178126156</v>
      </c>
    </row>
    <row r="212" spans="1:5" ht="15.75">
      <c r="A212" s="21">
        <v>260.9</v>
      </c>
      <c r="B212" s="21">
        <v>1.057</v>
      </c>
      <c r="C212" s="21">
        <f t="shared" si="7"/>
        <v>1.0361133428254992</v>
      </c>
      <c r="D212" s="22">
        <f t="shared" si="10"/>
        <v>0.9158758469620425</v>
      </c>
      <c r="E212" s="21">
        <f t="shared" si="11"/>
        <v>323.91225834778584</v>
      </c>
    </row>
    <row r="213" spans="1:5" ht="15.75">
      <c r="A213" s="21">
        <v>262.4</v>
      </c>
      <c r="B213" s="21">
        <v>0.883</v>
      </c>
      <c r="C213" s="21">
        <f t="shared" si="7"/>
        <v>0.8655911249093673</v>
      </c>
      <c r="D213" s="22">
        <f t="shared" si="10"/>
        <v>0.9148475746764474</v>
      </c>
      <c r="E213" s="21">
        <f t="shared" si="11"/>
        <v>325.55187574583215</v>
      </c>
    </row>
    <row r="214" spans="1:5" ht="15.75">
      <c r="A214" s="21">
        <v>263.9</v>
      </c>
      <c r="B214" s="21">
        <v>1.066</v>
      </c>
      <c r="C214" s="21">
        <f t="shared" si="7"/>
        <v>1.0450308401436972</v>
      </c>
      <c r="D214" s="22">
        <f t="shared" si="10"/>
        <v>0.9138193023908524</v>
      </c>
      <c r="E214" s="21">
        <f t="shared" si="11"/>
        <v>327.1933381181803</v>
      </c>
    </row>
    <row r="215" spans="1:5" ht="15.75">
      <c r="A215" s="21">
        <v>265.4</v>
      </c>
      <c r="B215" s="21">
        <v>0.909</v>
      </c>
      <c r="C215" s="21">
        <f aca="true" t="shared" si="12" ref="C215:C278">B215*(1+($I$28+$I$29*A215)/(1282900)+($I$30+A215*$I$31-$I$32)/400)</f>
        <v>0.8911598178298104</v>
      </c>
      <c r="D215" s="22">
        <f t="shared" si="10"/>
        <v>0.9127910301052573</v>
      </c>
      <c r="E215" s="21">
        <f t="shared" si="11"/>
        <v>328.83664962161066</v>
      </c>
    </row>
    <row r="216" spans="1:5" ht="15.75">
      <c r="A216" s="21">
        <v>267.6</v>
      </c>
      <c r="B216" s="21">
        <v>0.824</v>
      </c>
      <c r="C216" s="21">
        <f t="shared" si="12"/>
        <v>0.8078820856797447</v>
      </c>
      <c r="D216" s="22">
        <f t="shared" si="10"/>
        <v>0.9112828974197179</v>
      </c>
      <c r="E216" s="21">
        <f t="shared" si="11"/>
        <v>331.2508285842899</v>
      </c>
    </row>
    <row r="217" spans="1:5" ht="15.75">
      <c r="A217" s="21">
        <v>269.1</v>
      </c>
      <c r="B217" s="21">
        <v>0.756</v>
      </c>
      <c r="C217" s="21">
        <f t="shared" si="12"/>
        <v>0.7412460121317678</v>
      </c>
      <c r="D217" s="22">
        <f t="shared" si="10"/>
        <v>0.9102546251341228</v>
      </c>
      <c r="E217" s="21">
        <f t="shared" si="11"/>
        <v>332.8987191399451</v>
      </c>
    </row>
    <row r="218" spans="1:5" ht="15.75">
      <c r="A218" s="21">
        <v>270.6</v>
      </c>
      <c r="B218" s="21">
        <v>0.766</v>
      </c>
      <c r="C218" s="21">
        <f t="shared" si="12"/>
        <v>0.7510851080577998</v>
      </c>
      <c r="D218" s="22">
        <f t="shared" si="10"/>
        <v>0.9092263528485278</v>
      </c>
      <c r="E218" s="21">
        <f t="shared" si="11"/>
        <v>334.5484733461454</v>
      </c>
    </row>
    <row r="219" spans="1:5" ht="15.75">
      <c r="A219" s="21">
        <v>272.1</v>
      </c>
      <c r="B219" s="21">
        <v>0.855</v>
      </c>
      <c r="C219" s="21">
        <f t="shared" si="12"/>
        <v>0.8383904112052967</v>
      </c>
      <c r="D219" s="22">
        <f t="shared" si="10"/>
        <v>0.9081980805629328</v>
      </c>
      <c r="E219" s="21">
        <f t="shared" si="11"/>
        <v>336.2000954229838</v>
      </c>
    </row>
    <row r="220" spans="1:5" ht="15.75">
      <c r="A220" s="21">
        <v>273.6</v>
      </c>
      <c r="B220" s="21">
        <v>0.731</v>
      </c>
      <c r="C220" s="21">
        <f t="shared" si="12"/>
        <v>0.7168319765835388</v>
      </c>
      <c r="D220" s="22">
        <f t="shared" si="10"/>
        <v>0.9071698082773377</v>
      </c>
      <c r="E220" s="21">
        <f t="shared" si="11"/>
        <v>337.85358960490373</v>
      </c>
    </row>
    <row r="221" spans="1:5" ht="15.75">
      <c r="A221" s="21">
        <v>277.7</v>
      </c>
      <c r="B221" s="21">
        <v>0.738</v>
      </c>
      <c r="C221" s="21">
        <f t="shared" si="12"/>
        <v>0.7237865111633118</v>
      </c>
      <c r="D221" s="22">
        <f t="shared" si="10"/>
        <v>0.904359197363378</v>
      </c>
      <c r="E221" s="21">
        <f t="shared" si="11"/>
        <v>342.3871864455765</v>
      </c>
    </row>
    <row r="222" spans="1:5" ht="15.75">
      <c r="A222" s="21">
        <v>279.2</v>
      </c>
      <c r="B222" s="21">
        <v>0.842</v>
      </c>
      <c r="C222" s="21">
        <f t="shared" si="12"/>
        <v>0.8258211794006884</v>
      </c>
      <c r="D222" s="22">
        <f t="shared" si="10"/>
        <v>0.9033309250777829</v>
      </c>
      <c r="E222" s="21">
        <f t="shared" si="11"/>
        <v>344.04770747763445</v>
      </c>
    </row>
    <row r="223" spans="1:5" ht="15.75">
      <c r="A223" s="21">
        <v>280.7</v>
      </c>
      <c r="B223" s="21">
        <v>0.78</v>
      </c>
      <c r="C223" s="21">
        <f t="shared" si="12"/>
        <v>0.7650473745386326</v>
      </c>
      <c r="D223" s="22">
        <f t="shared" si="10"/>
        <v>0.9023026527921879</v>
      </c>
      <c r="E223" s="21">
        <f t="shared" si="11"/>
        <v>345.71012085451883</v>
      </c>
    </row>
    <row r="224" spans="1:5" ht="15.75">
      <c r="A224" s="21">
        <v>282.2</v>
      </c>
      <c r="B224" s="21">
        <v>0.909</v>
      </c>
      <c r="C224" s="21">
        <f t="shared" si="12"/>
        <v>0.8916150895922146</v>
      </c>
      <c r="D224" s="22">
        <f t="shared" si="10"/>
        <v>0.9012743805065928</v>
      </c>
      <c r="E224" s="21">
        <f t="shared" si="11"/>
        <v>347.37443089421714</v>
      </c>
    </row>
    <row r="225" spans="1:5" ht="15.75">
      <c r="A225" s="21">
        <v>283.7</v>
      </c>
      <c r="B225" s="21">
        <v>0.806</v>
      </c>
      <c r="C225" s="21">
        <f t="shared" si="12"/>
        <v>0.7906210401743808</v>
      </c>
      <c r="D225" s="22">
        <f t="shared" si="10"/>
        <v>0.9002461082209978</v>
      </c>
      <c r="E225" s="21">
        <f t="shared" si="11"/>
        <v>349.040641929513</v>
      </c>
    </row>
    <row r="226" spans="1:5" ht="15.75">
      <c r="A226" s="21">
        <v>284.77</v>
      </c>
      <c r="B226" s="21">
        <v>0.754</v>
      </c>
      <c r="C226" s="21">
        <f t="shared" si="12"/>
        <v>0.7396372832127305</v>
      </c>
      <c r="D226" s="22">
        <f t="shared" si="10"/>
        <v>0.89951260732394</v>
      </c>
      <c r="E226" s="21">
        <f t="shared" si="11"/>
        <v>350.2301750069684</v>
      </c>
    </row>
    <row r="227" spans="1:5" ht="15.75">
      <c r="A227" s="21">
        <v>285.87</v>
      </c>
      <c r="B227" s="21">
        <v>0.914</v>
      </c>
      <c r="C227" s="21">
        <f t="shared" si="12"/>
        <v>0.8966194652811007</v>
      </c>
      <c r="D227" s="22">
        <f t="shared" si="10"/>
        <v>0.8987585409811703</v>
      </c>
      <c r="E227" s="21">
        <f t="shared" si="11"/>
        <v>351.45408548997665</v>
      </c>
    </row>
    <row r="228" spans="1:5" ht="15.75">
      <c r="A228" s="21">
        <v>287.4</v>
      </c>
      <c r="B228" s="21">
        <v>1.012</v>
      </c>
      <c r="C228" s="21">
        <f t="shared" si="12"/>
        <v>0.992802067246416</v>
      </c>
      <c r="D228" s="22">
        <f t="shared" si="10"/>
        <v>0.8977097032498633</v>
      </c>
      <c r="E228" s="21">
        <f t="shared" si="11"/>
        <v>353.1584226431355</v>
      </c>
    </row>
    <row r="229" spans="1:5" ht="15.75">
      <c r="A229" s="21">
        <v>288.48</v>
      </c>
      <c r="B229" s="21">
        <v>0.886</v>
      </c>
      <c r="C229" s="21">
        <f t="shared" si="12"/>
        <v>0.8692208506253569</v>
      </c>
      <c r="D229" s="22">
        <f t="shared" si="10"/>
        <v>0.8969693472042349</v>
      </c>
      <c r="E229" s="21">
        <f t="shared" si="11"/>
        <v>354.3624771667001</v>
      </c>
    </row>
    <row r="230" spans="1:5" ht="15.75">
      <c r="A230" s="21">
        <v>289.98</v>
      </c>
      <c r="B230" s="21">
        <v>0.867</v>
      </c>
      <c r="C230" s="21">
        <f t="shared" si="12"/>
        <v>0.8506194454510735</v>
      </c>
      <c r="D230" s="22">
        <f t="shared" si="10"/>
        <v>0.8959410749186398</v>
      </c>
      <c r="E230" s="21">
        <f t="shared" si="11"/>
        <v>356.03669441378435</v>
      </c>
    </row>
    <row r="231" spans="1:5" ht="15.75">
      <c r="A231" s="21">
        <v>291.48</v>
      </c>
      <c r="B231" s="21">
        <v>1.011</v>
      </c>
      <c r="C231" s="21">
        <f t="shared" si="12"/>
        <v>0.9919440102809508</v>
      </c>
      <c r="D231" s="22">
        <f t="shared" si="10"/>
        <v>0.8949128026330448</v>
      </c>
      <c r="E231" s="21">
        <f t="shared" si="11"/>
        <v>357.7128353691787</v>
      </c>
    </row>
    <row r="232" spans="1:5" ht="15.75">
      <c r="A232" s="21">
        <v>292.98</v>
      </c>
      <c r="B232" s="21">
        <v>0.821</v>
      </c>
      <c r="C232" s="21">
        <f t="shared" si="12"/>
        <v>0.8055619686617974</v>
      </c>
      <c r="D232" s="22">
        <f t="shared" si="10"/>
        <v>0.8938845303474497</v>
      </c>
      <c r="E232" s="21">
        <f t="shared" si="11"/>
        <v>359.3909044587254</v>
      </c>
    </row>
    <row r="233" spans="1:5" ht="15.75">
      <c r="A233" s="21">
        <v>294.48</v>
      </c>
      <c r="B233" s="21">
        <v>0.976</v>
      </c>
      <c r="C233" s="21">
        <f t="shared" si="12"/>
        <v>0.957691004018946</v>
      </c>
      <c r="D233" s="22">
        <f t="shared" si="10"/>
        <v>0.8928562580618546</v>
      </c>
      <c r="E233" s="21">
        <f t="shared" si="11"/>
        <v>361.07090612355785</v>
      </c>
    </row>
    <row r="234" spans="1:5" ht="15.75">
      <c r="A234" s="21">
        <v>295.64</v>
      </c>
      <c r="B234" s="21">
        <v>0.864</v>
      </c>
      <c r="C234" s="21">
        <f t="shared" si="12"/>
        <v>0.8478219155663882</v>
      </c>
      <c r="D234" s="22">
        <f t="shared" si="10"/>
        <v>0.8920610608276612</v>
      </c>
      <c r="E234" s="21">
        <f t="shared" si="11"/>
        <v>362.3712655394522</v>
      </c>
    </row>
    <row r="235" spans="1:5" ht="15.75">
      <c r="A235" s="21">
        <v>296.6</v>
      </c>
      <c r="B235" s="21">
        <v>0.896</v>
      </c>
      <c r="C235" s="21">
        <f t="shared" si="12"/>
        <v>0.8792483707240378</v>
      </c>
      <c r="D235" s="22">
        <f t="shared" si="10"/>
        <v>0.8914029665648804</v>
      </c>
      <c r="E235" s="21">
        <f t="shared" si="11"/>
        <v>363.4482195501613</v>
      </c>
    </row>
    <row r="236" spans="1:5" ht="15.75">
      <c r="A236" s="21">
        <v>298.28</v>
      </c>
      <c r="B236" s="21">
        <v>0.996</v>
      </c>
      <c r="C236" s="21">
        <f t="shared" si="12"/>
        <v>0.9774286538050909</v>
      </c>
      <c r="D236" s="22">
        <f t="shared" si="10"/>
        <v>0.890251301605014</v>
      </c>
      <c r="E236" s="21">
        <f t="shared" si="11"/>
        <v>365.33532715334155</v>
      </c>
    </row>
    <row r="237" spans="1:5" ht="15.75">
      <c r="A237" s="21">
        <v>299.64</v>
      </c>
      <c r="B237" s="21">
        <v>0.939</v>
      </c>
      <c r="C237" s="21">
        <f t="shared" si="12"/>
        <v>0.9215295434909968</v>
      </c>
      <c r="D237" s="22">
        <f t="shared" si="10"/>
        <v>0.8893190013994078</v>
      </c>
      <c r="E237" s="21">
        <f t="shared" si="11"/>
        <v>366.86458718023846</v>
      </c>
    </row>
    <row r="238" spans="1:5" ht="15.75">
      <c r="A238" s="21">
        <v>301.18</v>
      </c>
      <c r="B238" s="21">
        <v>0.896</v>
      </c>
      <c r="C238" s="21">
        <f t="shared" si="12"/>
        <v>0.879370711445523</v>
      </c>
      <c r="D238" s="22">
        <f aca="true" t="shared" si="13" ref="D238:D301">H$18+H$20*A238</f>
        <v>0.8882633085195302</v>
      </c>
      <c r="E238" s="21">
        <f aca="true" t="shared" si="14" ref="E238:E301">E237+(A238-A237)/D238</f>
        <v>368.59830733419454</v>
      </c>
    </row>
    <row r="239" spans="1:5" ht="15.75">
      <c r="A239" s="21">
        <v>302.6</v>
      </c>
      <c r="B239" s="21">
        <v>0.861</v>
      </c>
      <c r="C239" s="21">
        <f t="shared" si="12"/>
        <v>0.8450567423173708</v>
      </c>
      <c r="D239" s="22">
        <f t="shared" si="13"/>
        <v>0.8872898774225002</v>
      </c>
      <c r="E239" s="21">
        <f t="shared" si="14"/>
        <v>370.19868623643674</v>
      </c>
    </row>
    <row r="240" spans="1:5" ht="15.75">
      <c r="A240" s="21">
        <v>304</v>
      </c>
      <c r="B240" s="21">
        <v>0.836</v>
      </c>
      <c r="C240" s="21">
        <f t="shared" si="12"/>
        <v>0.820554563303486</v>
      </c>
      <c r="D240" s="22">
        <f t="shared" si="13"/>
        <v>0.8863301566226115</v>
      </c>
      <c r="E240" s="21">
        <f t="shared" si="14"/>
        <v>371.7782330785917</v>
      </c>
    </row>
    <row r="241" spans="1:5" ht="15.75">
      <c r="A241" s="21">
        <v>305.3</v>
      </c>
      <c r="B241" s="21">
        <v>0.9</v>
      </c>
      <c r="C241" s="21">
        <f t="shared" si="12"/>
        <v>0.8834070180846731</v>
      </c>
      <c r="D241" s="22">
        <f t="shared" si="13"/>
        <v>0.8854389873084292</v>
      </c>
      <c r="E241" s="21">
        <f t="shared" si="14"/>
        <v>373.246431360612</v>
      </c>
    </row>
    <row r="242" spans="1:5" ht="15.75">
      <c r="A242" s="21">
        <v>306.1</v>
      </c>
      <c r="B242" s="21">
        <v>1.115</v>
      </c>
      <c r="C242" s="21">
        <f t="shared" si="12"/>
        <v>1.0944697317697225</v>
      </c>
      <c r="D242" s="22">
        <f t="shared" si="13"/>
        <v>0.8848905754227785</v>
      </c>
      <c r="E242" s="21">
        <f t="shared" si="14"/>
        <v>374.15049794491006</v>
      </c>
    </row>
    <row r="243" spans="1:5" ht="15.75">
      <c r="A243" s="21">
        <v>307.6</v>
      </c>
      <c r="B243" s="21">
        <v>0.957</v>
      </c>
      <c r="C243" s="21">
        <f t="shared" si="12"/>
        <v>0.939421749395853</v>
      </c>
      <c r="D243" s="22">
        <f t="shared" si="13"/>
        <v>0.8838623031371834</v>
      </c>
      <c r="E243" s="21">
        <f t="shared" si="14"/>
        <v>375.847594873556</v>
      </c>
    </row>
    <row r="244" spans="1:5" ht="15.75">
      <c r="A244" s="21">
        <v>309.1</v>
      </c>
      <c r="B244" s="21">
        <v>1.045</v>
      </c>
      <c r="C244" s="21">
        <f t="shared" si="12"/>
        <v>1.0258520895383452</v>
      </c>
      <c r="D244" s="22">
        <f t="shared" si="13"/>
        <v>0.8828340308515883</v>
      </c>
      <c r="E244" s="21">
        <f t="shared" si="14"/>
        <v>377.54666847921783</v>
      </c>
    </row>
    <row r="245" spans="1:5" ht="15.75">
      <c r="A245" s="21">
        <v>310.6</v>
      </c>
      <c r="B245" s="21">
        <v>0.909</v>
      </c>
      <c r="C245" s="21">
        <f t="shared" si="12"/>
        <v>0.8923847156667547</v>
      </c>
      <c r="D245" s="22">
        <f t="shared" si="13"/>
        <v>0.8818057585659933</v>
      </c>
      <c r="E245" s="21">
        <f t="shared" si="14"/>
        <v>379.24772337189546</v>
      </c>
    </row>
    <row r="246" spans="1:5" ht="15.75">
      <c r="A246" s="21">
        <v>312.1</v>
      </c>
      <c r="B246" s="21">
        <v>1.192</v>
      </c>
      <c r="C246" s="21">
        <f t="shared" si="12"/>
        <v>1.170265165014363</v>
      </c>
      <c r="D246" s="22">
        <f t="shared" si="13"/>
        <v>0.8807774862803983</v>
      </c>
      <c r="E246" s="21">
        <f t="shared" si="14"/>
        <v>380.95076417773464</v>
      </c>
    </row>
    <row r="247" spans="1:5" ht="15.75">
      <c r="A247" s="21">
        <v>313.6</v>
      </c>
      <c r="B247" s="21">
        <v>0.849</v>
      </c>
      <c r="C247" s="21">
        <f t="shared" si="12"/>
        <v>0.8335573663940554</v>
      </c>
      <c r="D247" s="22">
        <f t="shared" si="13"/>
        <v>0.8797492139948032</v>
      </c>
      <c r="E247" s="21">
        <f t="shared" si="14"/>
        <v>382.65579553910266</v>
      </c>
    </row>
    <row r="248" spans="1:5" ht="15.75">
      <c r="A248" s="21">
        <v>314.83</v>
      </c>
      <c r="B248" s="21">
        <v>0.909</v>
      </c>
      <c r="C248" s="21">
        <f t="shared" si="12"/>
        <v>0.8924993465926456</v>
      </c>
      <c r="D248" s="22">
        <f t="shared" si="13"/>
        <v>0.8789060307206153</v>
      </c>
      <c r="E248" s="21">
        <f t="shared" si="14"/>
        <v>384.055262554924</v>
      </c>
    </row>
    <row r="249" spans="1:5" ht="15.75">
      <c r="A249" s="21">
        <v>315.7</v>
      </c>
      <c r="B249" s="21">
        <v>0.931</v>
      </c>
      <c r="C249" s="21">
        <f t="shared" si="12"/>
        <v>0.9141241380281607</v>
      </c>
      <c r="D249" s="22">
        <f t="shared" si="13"/>
        <v>0.8783096327949702</v>
      </c>
      <c r="E249" s="21">
        <f t="shared" si="14"/>
        <v>385.04580161713545</v>
      </c>
    </row>
    <row r="250" spans="1:5" ht="15.75">
      <c r="A250" s="21">
        <v>318.8</v>
      </c>
      <c r="B250" s="21">
        <v>0.873</v>
      </c>
      <c r="C250" s="21">
        <f t="shared" si="12"/>
        <v>0.8572561620758836</v>
      </c>
      <c r="D250" s="22">
        <f t="shared" si="13"/>
        <v>0.8761845367380737</v>
      </c>
      <c r="E250" s="21">
        <f t="shared" si="14"/>
        <v>388.5838690789751</v>
      </c>
    </row>
    <row r="251" spans="1:5" ht="15.75">
      <c r="A251" s="21">
        <v>320.17</v>
      </c>
      <c r="B251" s="21">
        <v>0.899</v>
      </c>
      <c r="C251" s="21">
        <f t="shared" si="12"/>
        <v>0.8828239913298855</v>
      </c>
      <c r="D251" s="22">
        <f t="shared" si="13"/>
        <v>0.875245381383897</v>
      </c>
      <c r="E251" s="21">
        <f t="shared" si="14"/>
        <v>390.1491444053457</v>
      </c>
    </row>
    <row r="252" spans="1:5" ht="15.75">
      <c r="A252" s="21">
        <v>321.72</v>
      </c>
      <c r="B252" s="21">
        <v>1.021</v>
      </c>
      <c r="C252" s="21">
        <f t="shared" si="12"/>
        <v>1.002675984071232</v>
      </c>
      <c r="D252" s="22">
        <f t="shared" si="13"/>
        <v>0.8741828333554487</v>
      </c>
      <c r="E252" s="21">
        <f t="shared" si="14"/>
        <v>391.9222288687531</v>
      </c>
    </row>
    <row r="253" spans="1:5" ht="15.75">
      <c r="A253" s="21">
        <v>323.2</v>
      </c>
      <c r="B253" s="21">
        <v>0.837</v>
      </c>
      <c r="C253" s="21">
        <f t="shared" si="12"/>
        <v>0.8220151857666917</v>
      </c>
      <c r="D253" s="22">
        <f t="shared" si="13"/>
        <v>0.8731682713669949</v>
      </c>
      <c r="E253" s="21">
        <f t="shared" si="14"/>
        <v>393.6172057117423</v>
      </c>
    </row>
    <row r="254" spans="1:5" ht="15.75">
      <c r="A254" s="21">
        <v>324.36</v>
      </c>
      <c r="B254" s="21">
        <v>0.95</v>
      </c>
      <c r="C254" s="21">
        <f t="shared" si="12"/>
        <v>0.9330249996411252</v>
      </c>
      <c r="D254" s="22">
        <f t="shared" si="13"/>
        <v>0.8723730741328014</v>
      </c>
      <c r="E254" s="21">
        <f t="shared" si="14"/>
        <v>394.94691204312255</v>
      </c>
    </row>
    <row r="255" spans="1:5" ht="15.75">
      <c r="A255" s="21">
        <v>325.3</v>
      </c>
      <c r="B255" s="21">
        <v>0.938</v>
      </c>
      <c r="C255" s="21">
        <f t="shared" si="12"/>
        <v>0.9212657069245423</v>
      </c>
      <c r="D255" s="22">
        <f t="shared" si="13"/>
        <v>0.8717286901671619</v>
      </c>
      <c r="E255" s="21">
        <f t="shared" si="14"/>
        <v>396.0252291968458</v>
      </c>
    </row>
    <row r="256" spans="1:5" ht="15.75">
      <c r="A256" s="21">
        <v>326.8</v>
      </c>
      <c r="B256" s="21">
        <v>0.796</v>
      </c>
      <c r="C256" s="21">
        <f t="shared" si="12"/>
        <v>0.7818346394585186</v>
      </c>
      <c r="D256" s="22">
        <f t="shared" si="13"/>
        <v>0.8707004178815668</v>
      </c>
      <c r="E256" s="21">
        <f t="shared" si="14"/>
        <v>397.74798017892243</v>
      </c>
    </row>
    <row r="257" spans="1:5" ht="15.75">
      <c r="A257" s="21">
        <v>328.4</v>
      </c>
      <c r="B257" s="21">
        <v>0.99</v>
      </c>
      <c r="C257" s="21">
        <f t="shared" si="12"/>
        <v>0.9724295006264436</v>
      </c>
      <c r="D257" s="22">
        <f t="shared" si="13"/>
        <v>0.8696035941102654</v>
      </c>
      <c r="E257" s="21">
        <f t="shared" si="14"/>
        <v>399.58789897736875</v>
      </c>
    </row>
    <row r="258" spans="1:5" ht="15.75">
      <c r="A258" s="21">
        <v>329.9</v>
      </c>
      <c r="B258" s="21">
        <v>0.871</v>
      </c>
      <c r="C258" s="21">
        <f t="shared" si="12"/>
        <v>0.8555804601024168</v>
      </c>
      <c r="D258" s="22">
        <f t="shared" si="13"/>
        <v>0.8685753218246705</v>
      </c>
      <c r="E258" s="21">
        <f t="shared" si="14"/>
        <v>401.31486492068944</v>
      </c>
    </row>
    <row r="259" spans="1:5" ht="15.75">
      <c r="A259" s="21">
        <v>331.36</v>
      </c>
      <c r="B259" s="21">
        <v>0.752</v>
      </c>
      <c r="C259" s="21">
        <f t="shared" si="12"/>
        <v>0.7387198797783879</v>
      </c>
      <c r="D259" s="22">
        <f t="shared" si="13"/>
        <v>0.8675744701333579</v>
      </c>
      <c r="E259" s="21">
        <f t="shared" si="14"/>
        <v>402.997717575143</v>
      </c>
    </row>
    <row r="260" spans="1:5" ht="15.75">
      <c r="A260" s="21">
        <v>332.74</v>
      </c>
      <c r="B260" s="21">
        <v>0.829</v>
      </c>
      <c r="C260" s="21">
        <f t="shared" si="12"/>
        <v>0.8143941862641768</v>
      </c>
      <c r="D260" s="22">
        <f t="shared" si="13"/>
        <v>0.8666284596306104</v>
      </c>
      <c r="E260" s="21">
        <f t="shared" si="14"/>
        <v>404.5900954674963</v>
      </c>
    </row>
    <row r="261" spans="1:5" ht="15.75">
      <c r="A261" s="21">
        <v>334.08</v>
      </c>
      <c r="B261" s="21">
        <v>0.879</v>
      </c>
      <c r="C261" s="21">
        <f t="shared" si="12"/>
        <v>0.863548371488594</v>
      </c>
      <c r="D261" s="22">
        <f t="shared" si="13"/>
        <v>0.8657098697221456</v>
      </c>
      <c r="E261" s="21">
        <f t="shared" si="14"/>
        <v>406.137958148593</v>
      </c>
    </row>
    <row r="262" spans="1:5" ht="15.75">
      <c r="A262" s="21">
        <v>334.9</v>
      </c>
      <c r="B262" s="21">
        <v>0.884</v>
      </c>
      <c r="C262" s="21">
        <f t="shared" si="12"/>
        <v>0.8684820887089857</v>
      </c>
      <c r="D262" s="22">
        <f t="shared" si="13"/>
        <v>0.8651477475393536</v>
      </c>
      <c r="E262" s="21">
        <f t="shared" si="14"/>
        <v>407.0857731343364</v>
      </c>
    </row>
    <row r="263" spans="1:5" ht="15.75">
      <c r="A263" s="21">
        <v>336.4</v>
      </c>
      <c r="B263" s="21">
        <v>0.864</v>
      </c>
      <c r="C263" s="21">
        <f t="shared" si="12"/>
        <v>0.8488718095995191</v>
      </c>
      <c r="D263" s="22">
        <f t="shared" si="13"/>
        <v>0.8641194752537585</v>
      </c>
      <c r="E263" s="21">
        <f t="shared" si="14"/>
        <v>408.821644206516</v>
      </c>
    </row>
    <row r="264" spans="1:5" ht="15.75">
      <c r="A264" s="21">
        <v>338.14</v>
      </c>
      <c r="B264" s="21">
        <v>0.834</v>
      </c>
      <c r="C264" s="21">
        <f t="shared" si="12"/>
        <v>0.8194403566115801</v>
      </c>
      <c r="D264" s="22">
        <f t="shared" si="13"/>
        <v>0.8629266794024684</v>
      </c>
      <c r="E264" s="21">
        <f t="shared" si="14"/>
        <v>410.8380379993292</v>
      </c>
    </row>
    <row r="265" spans="1:5" ht="15.75">
      <c r="A265" s="21">
        <v>339.5</v>
      </c>
      <c r="B265" s="21">
        <v>0.936</v>
      </c>
      <c r="C265" s="21">
        <f t="shared" si="12"/>
        <v>0.9196976308474986</v>
      </c>
      <c r="D265" s="22">
        <f t="shared" si="13"/>
        <v>0.8619943791968621</v>
      </c>
      <c r="E265" s="21">
        <f t="shared" si="14"/>
        <v>412.4157745052994</v>
      </c>
    </row>
    <row r="266" spans="1:5" ht="15.75">
      <c r="A266" s="21">
        <v>340.83</v>
      </c>
      <c r="B266" s="21">
        <v>0.822</v>
      </c>
      <c r="C266" s="21">
        <f t="shared" si="12"/>
        <v>0.8077157685585873</v>
      </c>
      <c r="D266" s="22">
        <f t="shared" si="13"/>
        <v>0.8610826444369679</v>
      </c>
      <c r="E266" s="21">
        <f t="shared" si="14"/>
        <v>413.96034169474683</v>
      </c>
    </row>
    <row r="267" spans="1:5" ht="15.75">
      <c r="A267" s="21">
        <v>342.4</v>
      </c>
      <c r="B267" s="21">
        <v>0.825</v>
      </c>
      <c r="C267" s="21">
        <f t="shared" si="12"/>
        <v>0.8107022508923916</v>
      </c>
      <c r="D267" s="22">
        <f t="shared" si="13"/>
        <v>0.8600063861113784</v>
      </c>
      <c r="E267" s="21">
        <f t="shared" si="14"/>
        <v>415.78590953395667</v>
      </c>
    </row>
    <row r="268" spans="1:5" ht="15.75">
      <c r="A268" s="21">
        <v>343.65</v>
      </c>
      <c r="B268" s="21">
        <v>0.758</v>
      </c>
      <c r="C268" s="21">
        <f t="shared" si="12"/>
        <v>0.7448916487146584</v>
      </c>
      <c r="D268" s="22">
        <f t="shared" si="13"/>
        <v>0.8591494925400491</v>
      </c>
      <c r="E268" s="21">
        <f t="shared" si="14"/>
        <v>417.2408367740397</v>
      </c>
    </row>
    <row r="269" spans="1:5" ht="15.75">
      <c r="A269" s="21">
        <v>344.55</v>
      </c>
      <c r="B269" s="21">
        <v>0.967</v>
      </c>
      <c r="C269" s="21">
        <f t="shared" si="12"/>
        <v>0.9503032865426709</v>
      </c>
      <c r="D269" s="22">
        <f t="shared" si="13"/>
        <v>0.8585325291686922</v>
      </c>
      <c r="E269" s="21">
        <f t="shared" si="14"/>
        <v>418.2891371813306</v>
      </c>
    </row>
    <row r="270" spans="1:5" ht="15.75">
      <c r="A270" s="21">
        <v>346.08</v>
      </c>
      <c r="B270" s="21">
        <v>0.87</v>
      </c>
      <c r="C270" s="21">
        <f t="shared" si="12"/>
        <v>0.8550178211822561</v>
      </c>
      <c r="D270" s="22">
        <f t="shared" si="13"/>
        <v>0.8574836914373852</v>
      </c>
      <c r="E270" s="21">
        <f t="shared" si="14"/>
        <v>420.0734276760399</v>
      </c>
    </row>
    <row r="271" spans="1:5" ht="15.75">
      <c r="A271" s="21">
        <v>347.5</v>
      </c>
      <c r="B271" s="21">
        <v>0.799</v>
      </c>
      <c r="C271" s="21">
        <f t="shared" si="12"/>
        <v>0.7852743293412513</v>
      </c>
      <c r="D271" s="22">
        <f t="shared" si="13"/>
        <v>0.8565102603403552</v>
      </c>
      <c r="E271" s="21">
        <f t="shared" si="14"/>
        <v>421.7313179147812</v>
      </c>
    </row>
    <row r="272" spans="1:5" ht="15.75">
      <c r="A272" s="21">
        <v>349.05</v>
      </c>
      <c r="B272" s="21">
        <v>0.775</v>
      </c>
      <c r="C272" s="21">
        <f t="shared" si="12"/>
        <v>0.7617224270136652</v>
      </c>
      <c r="D272" s="22">
        <f t="shared" si="13"/>
        <v>0.855447712311907</v>
      </c>
      <c r="E272" s="21">
        <f t="shared" si="14"/>
        <v>423.54323461955676</v>
      </c>
    </row>
    <row r="273" spans="1:5" ht="15.75">
      <c r="A273" s="21">
        <v>350.47</v>
      </c>
      <c r="B273" s="21">
        <v>0.796</v>
      </c>
      <c r="C273" s="21">
        <f t="shared" si="12"/>
        <v>0.7823963452159194</v>
      </c>
      <c r="D273" s="22">
        <f t="shared" si="13"/>
        <v>0.854474281214877</v>
      </c>
      <c r="E273" s="21">
        <f t="shared" si="14"/>
        <v>425.2050751584915</v>
      </c>
    </row>
    <row r="274" spans="1:5" ht="15.75">
      <c r="A274" s="21">
        <v>352</v>
      </c>
      <c r="B274" s="21">
        <v>0.766</v>
      </c>
      <c r="C274" s="21">
        <f t="shared" si="12"/>
        <v>0.7529439853587402</v>
      </c>
      <c r="D274" s="22">
        <f t="shared" si="13"/>
        <v>0.8534254434835701</v>
      </c>
      <c r="E274" s="21">
        <f t="shared" si="14"/>
        <v>426.9978503934959</v>
      </c>
    </row>
    <row r="275" spans="1:5" ht="15.75">
      <c r="A275" s="21">
        <v>353.25</v>
      </c>
      <c r="B275" s="21">
        <v>0.75</v>
      </c>
      <c r="C275" s="21">
        <f t="shared" si="12"/>
        <v>0.7372446450115909</v>
      </c>
      <c r="D275" s="22">
        <f t="shared" si="13"/>
        <v>0.8525685499122408</v>
      </c>
      <c r="E275" s="21">
        <f t="shared" si="14"/>
        <v>428.4640081589081</v>
      </c>
    </row>
    <row r="276" spans="1:5" ht="15.75">
      <c r="A276" s="21">
        <v>354.1</v>
      </c>
      <c r="B276" s="21">
        <v>0.849</v>
      </c>
      <c r="C276" s="21">
        <f t="shared" si="12"/>
        <v>0.8345824523018022</v>
      </c>
      <c r="D276" s="22">
        <f t="shared" si="13"/>
        <v>0.851985862283737</v>
      </c>
      <c r="E276" s="21">
        <f t="shared" si="14"/>
        <v>429.4616772959541</v>
      </c>
    </row>
    <row r="277" spans="1:5" ht="15.75">
      <c r="A277" s="21">
        <v>355.6</v>
      </c>
      <c r="B277" s="21">
        <v>0.827</v>
      </c>
      <c r="C277" s="21">
        <f t="shared" si="12"/>
        <v>0.8129930342229482</v>
      </c>
      <c r="D277" s="22">
        <f t="shared" si="13"/>
        <v>0.850957589998142</v>
      </c>
      <c r="E277" s="21">
        <f t="shared" si="14"/>
        <v>431.2243973393857</v>
      </c>
    </row>
    <row r="278" spans="1:5" ht="15.75">
      <c r="A278" s="21">
        <v>357.18</v>
      </c>
      <c r="B278" s="21">
        <v>0.819</v>
      </c>
      <c r="C278" s="21">
        <f t="shared" si="12"/>
        <v>0.8051671087649561</v>
      </c>
      <c r="D278" s="22">
        <f t="shared" si="13"/>
        <v>0.8498744765239818</v>
      </c>
      <c r="E278" s="21">
        <f t="shared" si="14"/>
        <v>433.08349541050586</v>
      </c>
    </row>
    <row r="279" spans="1:5" ht="15.75">
      <c r="A279" s="21">
        <v>358.6</v>
      </c>
      <c r="B279" s="21">
        <v>0.846</v>
      </c>
      <c r="C279" s="21">
        <f aca="true" t="shared" si="15" ref="C279:C301">B279*(1+($I$28+$I$29*A279)/(1282900)+($I$30+A279*$I$31-$I$32)/400)</f>
        <v>0.8317468936662576</v>
      </c>
      <c r="D279" s="22">
        <f t="shared" si="13"/>
        <v>0.8489010454269519</v>
      </c>
      <c r="E279" s="21">
        <f t="shared" si="14"/>
        <v>434.75624632493765</v>
      </c>
    </row>
    <row r="280" spans="1:5" ht="15.75">
      <c r="A280" s="21">
        <v>360.02</v>
      </c>
      <c r="B280" s="21">
        <v>0.799</v>
      </c>
      <c r="C280" s="21">
        <f t="shared" si="15"/>
        <v>0.7855725575073269</v>
      </c>
      <c r="D280" s="22">
        <f t="shared" si="13"/>
        <v>0.8479276143299219</v>
      </c>
      <c r="E280" s="21">
        <f t="shared" si="14"/>
        <v>436.43091757753285</v>
      </c>
    </row>
    <row r="281" spans="1:5" ht="15.75">
      <c r="A281" s="21">
        <v>361.57</v>
      </c>
      <c r="B281" s="21">
        <v>0.959</v>
      </c>
      <c r="C281" s="21">
        <f t="shared" si="15"/>
        <v>0.9429280226510709</v>
      </c>
      <c r="D281" s="22">
        <f t="shared" si="13"/>
        <v>0.8468650663014737</v>
      </c>
      <c r="E281" s="21">
        <f t="shared" si="14"/>
        <v>438.2611973489837</v>
      </c>
    </row>
    <row r="282" spans="1:5" ht="15.75">
      <c r="A282" s="21">
        <v>362.85</v>
      </c>
      <c r="B282" s="21">
        <v>0.916</v>
      </c>
      <c r="C282" s="21">
        <f t="shared" si="15"/>
        <v>0.900683618463053</v>
      </c>
      <c r="D282" s="22">
        <f t="shared" si="13"/>
        <v>0.8459876072844326</v>
      </c>
      <c r="E282" s="21">
        <f t="shared" si="14"/>
        <v>439.774221876741</v>
      </c>
    </row>
    <row r="283" spans="1:5" ht="15.75">
      <c r="A283" s="21">
        <v>363.53</v>
      </c>
      <c r="B283" s="21">
        <v>0.943</v>
      </c>
      <c r="C283" s="21">
        <f t="shared" si="15"/>
        <v>0.9272512699986346</v>
      </c>
      <c r="D283" s="22">
        <f t="shared" si="13"/>
        <v>0.8455214571816295</v>
      </c>
      <c r="E283" s="21">
        <f t="shared" si="14"/>
        <v>440.5784593023252</v>
      </c>
    </row>
    <row r="284" spans="1:5" ht="15.75">
      <c r="A284" s="21">
        <v>363.82</v>
      </c>
      <c r="B284" s="21">
        <v>0.739</v>
      </c>
      <c r="C284" s="21">
        <f t="shared" si="15"/>
        <v>0.7266645953917901</v>
      </c>
      <c r="D284" s="22">
        <f t="shared" si="13"/>
        <v>0.8453226578730811</v>
      </c>
      <c r="E284" s="21">
        <f t="shared" si="14"/>
        <v>440.92152357168914</v>
      </c>
    </row>
    <row r="285" spans="1:5" ht="15.75">
      <c r="A285" s="21">
        <v>365.18</v>
      </c>
      <c r="B285" s="21">
        <v>0.836</v>
      </c>
      <c r="C285" s="21">
        <f t="shared" si="15"/>
        <v>0.8220793647657392</v>
      </c>
      <c r="D285" s="22">
        <f t="shared" si="13"/>
        <v>0.844390357667475</v>
      </c>
      <c r="E285" s="21">
        <f t="shared" si="14"/>
        <v>442.532153048507</v>
      </c>
    </row>
    <row r="286" spans="1:5" ht="15.75">
      <c r="A286" s="21">
        <v>366.23</v>
      </c>
      <c r="B286" s="21">
        <v>1.09</v>
      </c>
      <c r="C286" s="21">
        <f t="shared" si="15"/>
        <v>1.071884009807021</v>
      </c>
      <c r="D286" s="22">
        <f t="shared" si="13"/>
        <v>0.8436705670675584</v>
      </c>
      <c r="E286" s="21">
        <f t="shared" si="14"/>
        <v>443.77671465938505</v>
      </c>
    </row>
    <row r="287" spans="1:5" ht="15.75">
      <c r="A287" s="21">
        <v>366.78</v>
      </c>
      <c r="B287" s="21">
        <v>0.896</v>
      </c>
      <c r="C287" s="21">
        <f t="shared" si="15"/>
        <v>0.8811230152292386</v>
      </c>
      <c r="D287" s="22">
        <f t="shared" si="13"/>
        <v>0.8432935338961736</v>
      </c>
      <c r="E287" s="21">
        <f t="shared" si="14"/>
        <v>444.42891935193006</v>
      </c>
    </row>
    <row r="288" spans="1:5" ht="15.75">
      <c r="A288" s="21">
        <v>368.28</v>
      </c>
      <c r="B288" s="21">
        <v>0.837</v>
      </c>
      <c r="C288" s="21">
        <f t="shared" si="15"/>
        <v>0.8231400676311267</v>
      </c>
      <c r="D288" s="22">
        <f t="shared" si="13"/>
        <v>0.8422652616105786</v>
      </c>
      <c r="E288" s="21">
        <f t="shared" si="14"/>
        <v>446.20983098199264</v>
      </c>
    </row>
    <row r="289" spans="1:5" ht="15.75">
      <c r="A289" s="21">
        <v>369.76</v>
      </c>
      <c r="B289" s="21">
        <v>0.771</v>
      </c>
      <c r="C289" s="21">
        <f t="shared" si="15"/>
        <v>0.7582669839051908</v>
      </c>
      <c r="D289" s="22">
        <f t="shared" si="13"/>
        <v>0.8412506996221247</v>
      </c>
      <c r="E289" s="21">
        <f t="shared" si="14"/>
        <v>447.9691162945217</v>
      </c>
    </row>
    <row r="290" spans="1:5" ht="15.75">
      <c r="A290" s="21">
        <v>371.2</v>
      </c>
      <c r="B290" s="21">
        <v>0.754</v>
      </c>
      <c r="C290" s="21">
        <f t="shared" si="15"/>
        <v>0.7415801069837592</v>
      </c>
      <c r="D290" s="22">
        <f t="shared" si="13"/>
        <v>0.8402635582279535</v>
      </c>
      <c r="E290" s="21">
        <f t="shared" si="14"/>
        <v>449.68286430358313</v>
      </c>
    </row>
    <row r="291" spans="1:5" ht="15.75">
      <c r="A291" s="21">
        <v>372.5</v>
      </c>
      <c r="B291" s="21">
        <v>0.775</v>
      </c>
      <c r="C291" s="21">
        <f t="shared" si="15"/>
        <v>0.7622642308792417</v>
      </c>
      <c r="D291" s="22">
        <f t="shared" si="13"/>
        <v>0.8393723889137712</v>
      </c>
      <c r="E291" s="21">
        <f t="shared" si="14"/>
        <v>451.2316405287367</v>
      </c>
    </row>
    <row r="292" spans="1:5" ht="15.75">
      <c r="A292" s="21">
        <v>372.95</v>
      </c>
      <c r="B292" s="21">
        <v>1.111</v>
      </c>
      <c r="C292" s="21">
        <f t="shared" si="15"/>
        <v>1.0927575634488167</v>
      </c>
      <c r="D292" s="22">
        <f t="shared" si="13"/>
        <v>0.8390639072280925</v>
      </c>
      <c r="E292" s="21">
        <f t="shared" si="14"/>
        <v>451.7679524784267</v>
      </c>
    </row>
    <row r="293" spans="1:5" ht="15.75">
      <c r="A293" s="21">
        <v>373.3</v>
      </c>
      <c r="B293" s="21">
        <v>0.809</v>
      </c>
      <c r="C293" s="21">
        <f t="shared" si="15"/>
        <v>0.7957247949753595</v>
      </c>
      <c r="D293" s="22">
        <f t="shared" si="13"/>
        <v>0.8388239770281205</v>
      </c>
      <c r="E293" s="21">
        <f t="shared" si="14"/>
        <v>452.1852033076651</v>
      </c>
    </row>
    <row r="294" spans="1:5" ht="15.75">
      <c r="A294" s="21">
        <v>374.8</v>
      </c>
      <c r="B294" s="21">
        <v>0.93</v>
      </c>
      <c r="C294" s="21">
        <f t="shared" si="15"/>
        <v>0.9147808458682665</v>
      </c>
      <c r="D294" s="22">
        <f t="shared" si="13"/>
        <v>0.8377957047425254</v>
      </c>
      <c r="E294" s="21">
        <f t="shared" si="14"/>
        <v>453.9756159243793</v>
      </c>
    </row>
    <row r="295" spans="1:5" ht="15.75">
      <c r="A295" s="21">
        <v>375.31</v>
      </c>
      <c r="B295" s="21">
        <v>0.809</v>
      </c>
      <c r="C295" s="21">
        <f t="shared" si="15"/>
        <v>0.7957732726889724</v>
      </c>
      <c r="D295" s="22">
        <f t="shared" si="13"/>
        <v>0.8374460921654231</v>
      </c>
      <c r="E295" s="21">
        <f t="shared" si="14"/>
        <v>454.58461034774723</v>
      </c>
    </row>
    <row r="296" spans="1:5" ht="15.75">
      <c r="A296" s="21">
        <v>376.3</v>
      </c>
      <c r="B296" s="21">
        <v>1.189</v>
      </c>
      <c r="C296" s="21">
        <f t="shared" si="15"/>
        <v>1.169595563756077</v>
      </c>
      <c r="D296" s="22">
        <f t="shared" si="13"/>
        <v>0.8367674324569303</v>
      </c>
      <c r="E296" s="21">
        <f t="shared" si="14"/>
        <v>455.76773478782394</v>
      </c>
    </row>
    <row r="297" spans="1:5" ht="15.75">
      <c r="A297" s="21">
        <v>382.87</v>
      </c>
      <c r="B297" s="21">
        <v>0.869</v>
      </c>
      <c r="C297" s="21">
        <f t="shared" si="15"/>
        <v>0.8549881610486272</v>
      </c>
      <c r="D297" s="22">
        <f t="shared" si="13"/>
        <v>0.832263599846024</v>
      </c>
      <c r="E297" s="21">
        <f t="shared" si="14"/>
        <v>463.66186833062875</v>
      </c>
    </row>
    <row r="298" spans="1:5" ht="15.75">
      <c r="A298" s="21">
        <v>385.68</v>
      </c>
      <c r="B298" s="21">
        <v>0.876</v>
      </c>
      <c r="C298" s="21">
        <f t="shared" si="15"/>
        <v>0.8619486774948629</v>
      </c>
      <c r="D298" s="22">
        <f t="shared" si="13"/>
        <v>0.830337303097676</v>
      </c>
      <c r="E298" s="21">
        <f t="shared" si="14"/>
        <v>467.0460352101811</v>
      </c>
    </row>
    <row r="299" spans="1:5" ht="15.75">
      <c r="A299" s="21">
        <v>392.4</v>
      </c>
      <c r="B299" s="21">
        <v>0.633</v>
      </c>
      <c r="C299" s="21">
        <f t="shared" si="15"/>
        <v>0.6229732908337761</v>
      </c>
      <c r="D299" s="22">
        <f t="shared" si="13"/>
        <v>0.8257306432582102</v>
      </c>
      <c r="E299" s="21">
        <f t="shared" si="14"/>
        <v>475.18428229458607</v>
      </c>
    </row>
    <row r="300" spans="1:5" ht="15.75">
      <c r="A300" s="21">
        <v>402.15</v>
      </c>
      <c r="B300" s="21">
        <v>0.831</v>
      </c>
      <c r="C300" s="21">
        <f t="shared" si="15"/>
        <v>0.8180785220797444</v>
      </c>
      <c r="D300" s="22">
        <f t="shared" si="13"/>
        <v>0.8190468734018423</v>
      </c>
      <c r="E300" s="21">
        <f t="shared" si="14"/>
        <v>487.08836289928234</v>
      </c>
    </row>
    <row r="301" spans="1:5" ht="15.75">
      <c r="A301" s="21">
        <v>415.03</v>
      </c>
      <c r="B301" s="21">
        <v>0.925</v>
      </c>
      <c r="C301" s="21">
        <f t="shared" si="15"/>
        <v>0.9109720722240645</v>
      </c>
      <c r="D301" s="22">
        <f t="shared" si="13"/>
        <v>0.8102174420428663</v>
      </c>
      <c r="E301" s="21">
        <f t="shared" si="14"/>
        <v>502.98532997459563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D24" sqref="D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7" sqref="B7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E24" sqref="E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2.09</v>
      </c>
      <c r="C3" s="21">
        <v>0</v>
      </c>
      <c r="F3" s="25">
        <f>1000*1/SLOPE(C3:C13,B3:B13)</f>
        <v>6.2995675183639435</v>
      </c>
      <c r="G3" s="21">
        <f>INTERCEPT(B4:B13,A4:A13)</f>
        <v>1.9740930230063496</v>
      </c>
    </row>
    <row r="4" spans="1:9" ht="15.75">
      <c r="A4" s="23">
        <v>84</v>
      </c>
      <c r="B4" s="23">
        <v>2.53</v>
      </c>
      <c r="C4" s="21">
        <f>A4/$G$19</f>
        <v>92.47740949292564</v>
      </c>
      <c r="E4" s="26">
        <f>1000*1/SLOPE(C3:C4,B3:B4)</f>
        <v>4.757918743751868</v>
      </c>
      <c r="F4" s="26" t="s">
        <v>7</v>
      </c>
      <c r="I4" s="27">
        <f>SLOPE(E4:E13,A4:A13)*1000</f>
        <v>2.43413890399705</v>
      </c>
    </row>
    <row r="5" spans="1:9" ht="15.75">
      <c r="A5" s="23">
        <v>113.4</v>
      </c>
      <c r="B5" s="23">
        <v>2.77</v>
      </c>
      <c r="C5" s="21">
        <f>A5/$G$19</f>
        <v>124.84450281544963</v>
      </c>
      <c r="E5" s="26">
        <f>1000*1/SLOPE(C4:C5,B4:B5)</f>
        <v>7.414938301950471</v>
      </c>
      <c r="F5" s="28">
        <f>CORREL(C3:C11,B3:B11)</f>
        <v>0.9986819110816886</v>
      </c>
      <c r="I5" s="27"/>
    </row>
    <row r="6" spans="1:5" ht="15.75">
      <c r="A6" s="23">
        <v>161.4</v>
      </c>
      <c r="B6" s="23">
        <v>3.17</v>
      </c>
      <c r="C6" s="21">
        <f aca="true" t="shared" si="0" ref="C6:C12">A6/$G$19</f>
        <v>177.68873681140713</v>
      </c>
      <c r="E6" s="26">
        <f aca="true" t="shared" si="1" ref="E6:E12">1000*1/SLOPE(C5:C6,B5:B6)</f>
        <v>7.569416183242043</v>
      </c>
    </row>
    <row r="7" spans="1:6" ht="15.75">
      <c r="A7" s="23">
        <v>226.5</v>
      </c>
      <c r="B7" s="23">
        <v>3.63</v>
      </c>
      <c r="C7" s="21">
        <f t="shared" si="0"/>
        <v>249.3587291684245</v>
      </c>
      <c r="E7" s="26">
        <f t="shared" si="1"/>
        <v>6.418306809753181</v>
      </c>
      <c r="F7" s="29"/>
    </row>
    <row r="8" spans="1:6" ht="15.75">
      <c r="A8" s="23">
        <v>274.7</v>
      </c>
      <c r="B8" s="23">
        <v>3.89</v>
      </c>
      <c r="C8" s="21">
        <f t="shared" si="0"/>
        <v>302.4231474726985</v>
      </c>
      <c r="E8" s="26">
        <f t="shared" si="1"/>
        <v>4.899705081268736</v>
      </c>
      <c r="F8" s="25" t="s">
        <v>8</v>
      </c>
    </row>
    <row r="9" spans="1:6" ht="15.75">
      <c r="A9" s="23">
        <v>323</v>
      </c>
      <c r="B9" s="23">
        <v>4.2</v>
      </c>
      <c r="C9" s="21">
        <f t="shared" si="0"/>
        <v>355.59765793113075</v>
      </c>
      <c r="E9" s="26">
        <f t="shared" si="1"/>
        <v>5.829860911316597</v>
      </c>
      <c r="F9" s="25">
        <f>1000*SLOPE(B3:B13,A3:A13)</f>
        <v>6.916756241640757</v>
      </c>
    </row>
    <row r="10" spans="1:6" ht="15.75">
      <c r="A10" s="23">
        <v>380.6</v>
      </c>
      <c r="B10" s="23">
        <v>4.58</v>
      </c>
      <c r="C10" s="21">
        <f t="shared" si="0"/>
        <v>419.0107387262798</v>
      </c>
      <c r="E10" s="26">
        <f t="shared" si="1"/>
        <v>5.992454478398918</v>
      </c>
      <c r="F10" s="26" t="s">
        <v>9</v>
      </c>
    </row>
    <row r="11" spans="1:6" ht="15.75">
      <c r="A11" s="23">
        <v>428.6</v>
      </c>
      <c r="B11" s="23">
        <v>5</v>
      </c>
      <c r="C11" s="21">
        <f t="shared" si="0"/>
        <v>471.8549727222373</v>
      </c>
      <c r="E11" s="26">
        <f t="shared" si="1"/>
        <v>7.947886992403544</v>
      </c>
      <c r="F11" s="28">
        <f>CORREL(B3:B13,A3:A13)</f>
        <v>0.9986600641223233</v>
      </c>
    </row>
    <row r="12" spans="1:6" ht="15.75">
      <c r="A12" s="23">
        <v>476.7</v>
      </c>
      <c r="B12" s="23">
        <v>5.39</v>
      </c>
      <c r="C12" s="21">
        <f t="shared" si="0"/>
        <v>524.809298872353</v>
      </c>
      <c r="E12" s="26">
        <f t="shared" si="1"/>
        <v>7.364837367477362</v>
      </c>
      <c r="F12" s="28"/>
    </row>
    <row r="13" spans="1:6" ht="15.75">
      <c r="A13" s="23"/>
      <c r="B13" s="23"/>
      <c r="C13" s="21"/>
      <c r="E13" s="26"/>
      <c r="F13" s="28"/>
    </row>
    <row r="14" spans="1:6" ht="15.75">
      <c r="A14" s="23"/>
      <c r="B14" s="23"/>
      <c r="C14" s="21"/>
      <c r="E14" s="26"/>
      <c r="F14" s="28"/>
    </row>
    <row r="15" spans="1:9" ht="15.75">
      <c r="A15" s="30"/>
      <c r="B15" s="31"/>
      <c r="C15" s="31"/>
      <c r="D15" s="31"/>
      <c r="E15" s="30"/>
      <c r="F15" s="32"/>
      <c r="G15" s="32"/>
      <c r="H15" s="32"/>
      <c r="I15" s="32"/>
    </row>
    <row r="16" spans="1:7" ht="15.75">
      <c r="A16" s="33"/>
      <c r="C16" s="35" t="s">
        <v>10</v>
      </c>
      <c r="D16" s="35" t="s">
        <v>11</v>
      </c>
      <c r="E16" s="21" t="s">
        <v>12</v>
      </c>
      <c r="G16" s="23" t="s">
        <v>13</v>
      </c>
    </row>
    <row r="17" spans="1:5" ht="15.75">
      <c r="A17" s="34">
        <v>0</v>
      </c>
      <c r="B17" s="21"/>
      <c r="C17" s="21"/>
      <c r="D17" s="22">
        <f>$G$19</f>
        <v>0.9083299419889768</v>
      </c>
      <c r="E17" s="21">
        <v>0</v>
      </c>
    </row>
    <row r="18" spans="1:7" ht="15.75">
      <c r="A18" s="21">
        <v>0.7</v>
      </c>
      <c r="B18" s="21">
        <v>0.9485</v>
      </c>
      <c r="C18" s="21">
        <f>B18*(1+($I$29+$I$30*A18)/(1282900)+($I$31+A18*$I$32-$I$33)/400)</f>
        <v>0.9207136954459441</v>
      </c>
      <c r="D18" s="22">
        <f>$G$19</f>
        <v>0.9083299419889768</v>
      </c>
      <c r="E18" s="21">
        <f>E17+(A18-A17)/D18</f>
        <v>0.7706450791077136</v>
      </c>
      <c r="G18" s="23" t="s">
        <v>14</v>
      </c>
    </row>
    <row r="19" spans="1:7" ht="15.75">
      <c r="A19" s="21">
        <v>2</v>
      </c>
      <c r="B19" s="21">
        <v>0.8585</v>
      </c>
      <c r="C19" s="21">
        <f aca="true" t="shared" si="2" ref="C19:C62">B19*(1+($I$29+$I$30*A19)/(1282900)+($I$31+A19*$I$32-$I$33)/400)</f>
        <v>0.8333711096784979</v>
      </c>
      <c r="D19" s="22">
        <f aca="true" t="shared" si="3" ref="D19:D62">$G$19</f>
        <v>0.9083299419889768</v>
      </c>
      <c r="E19" s="21">
        <f aca="true" t="shared" si="4" ref="E19:E62">E18+(A19-A18)/D19</f>
        <v>2.201843083164896</v>
      </c>
      <c r="G19" s="21">
        <f>AVERAGE(C17:C991)</f>
        <v>0.9083299419889768</v>
      </c>
    </row>
    <row r="20" spans="1:5" ht="15.75">
      <c r="A20" s="21">
        <v>3.5</v>
      </c>
      <c r="B20" s="21">
        <v>0.945</v>
      </c>
      <c r="C20" s="21">
        <f t="shared" si="2"/>
        <v>0.9173656948039193</v>
      </c>
      <c r="D20" s="22">
        <f t="shared" si="3"/>
        <v>0.9083299419889768</v>
      </c>
      <c r="E20" s="21">
        <f t="shared" si="4"/>
        <v>3.8532253955385682</v>
      </c>
    </row>
    <row r="21" spans="1:7" ht="15.75">
      <c r="A21" s="21">
        <v>6</v>
      </c>
      <c r="B21" s="21">
        <v>0.893</v>
      </c>
      <c r="C21" s="21">
        <f t="shared" si="2"/>
        <v>0.8669280491581326</v>
      </c>
      <c r="D21" s="22">
        <f t="shared" si="3"/>
        <v>0.9083299419889768</v>
      </c>
      <c r="E21" s="21">
        <f t="shared" si="4"/>
        <v>6.605529249494689</v>
      </c>
      <c r="G21" s="36"/>
    </row>
    <row r="22" spans="1:5" ht="15.75">
      <c r="A22" s="21">
        <v>7.5</v>
      </c>
      <c r="B22" s="21">
        <v>0.848</v>
      </c>
      <c r="C22" s="21">
        <f t="shared" si="2"/>
        <v>0.8232656452613576</v>
      </c>
      <c r="D22" s="22">
        <f t="shared" si="3"/>
        <v>0.9083299419889768</v>
      </c>
      <c r="E22" s="21">
        <f t="shared" si="4"/>
        <v>8.25691156186836</v>
      </c>
    </row>
    <row r="23" spans="1:5" ht="15.75">
      <c r="A23" s="21">
        <v>9</v>
      </c>
      <c r="B23" s="21">
        <v>1.075</v>
      </c>
      <c r="C23" s="21">
        <f t="shared" si="2"/>
        <v>1.0436746841352416</v>
      </c>
      <c r="D23" s="22">
        <f t="shared" si="3"/>
        <v>0.9083299419889768</v>
      </c>
      <c r="E23" s="21">
        <f t="shared" si="4"/>
        <v>9.908293874242032</v>
      </c>
    </row>
    <row r="24" spans="1:5" ht="15.75">
      <c r="A24" s="21">
        <v>18.5</v>
      </c>
      <c r="B24" s="21">
        <v>0.841</v>
      </c>
      <c r="C24" s="21">
        <f t="shared" si="2"/>
        <v>0.8166427674507793</v>
      </c>
      <c r="D24" s="22">
        <f t="shared" si="3"/>
        <v>0.9083299419889768</v>
      </c>
      <c r="E24" s="21">
        <f t="shared" si="4"/>
        <v>20.36704851927529</v>
      </c>
    </row>
    <row r="25" spans="1:5" ht="15.75">
      <c r="A25" s="21">
        <v>27.5</v>
      </c>
      <c r="B25" s="21">
        <v>0.801</v>
      </c>
      <c r="C25" s="21">
        <f t="shared" si="2"/>
        <v>0.7779360284931696</v>
      </c>
      <c r="D25" s="22">
        <f t="shared" si="3"/>
        <v>0.9083299419889768</v>
      </c>
      <c r="E25" s="21">
        <f t="shared" si="4"/>
        <v>30.275342393517324</v>
      </c>
    </row>
    <row r="26" spans="1:5" ht="15.75">
      <c r="A26" s="21">
        <v>30.5</v>
      </c>
      <c r="B26" s="21">
        <v>0.915</v>
      </c>
      <c r="C26" s="21">
        <f t="shared" si="2"/>
        <v>0.888704833364506</v>
      </c>
      <c r="D26" s="22">
        <f t="shared" si="3"/>
        <v>0.9083299419889768</v>
      </c>
      <c r="E26" s="21">
        <f t="shared" si="4"/>
        <v>33.57810701826467</v>
      </c>
    </row>
    <row r="27" spans="1:7" ht="15.75">
      <c r="A27" s="21">
        <v>36.9</v>
      </c>
      <c r="B27" s="21">
        <v>0.947</v>
      </c>
      <c r="C27" s="21">
        <f t="shared" si="2"/>
        <v>0.9198985274037411</v>
      </c>
      <c r="D27" s="22">
        <f t="shared" si="3"/>
        <v>0.9083299419889768</v>
      </c>
      <c r="E27" s="21">
        <f t="shared" si="4"/>
        <v>40.624004884392335</v>
      </c>
      <c r="G27" s="37" t="s">
        <v>15</v>
      </c>
    </row>
    <row r="28" spans="1:5" ht="15.75">
      <c r="A28" s="21">
        <v>55.63</v>
      </c>
      <c r="B28" s="21">
        <v>0.97</v>
      </c>
      <c r="C28" s="21">
        <f t="shared" si="2"/>
        <v>0.9425799598352991</v>
      </c>
      <c r="D28" s="22">
        <f t="shared" si="3"/>
        <v>0.9083299419889768</v>
      </c>
      <c r="E28" s="21">
        <f t="shared" si="4"/>
        <v>61.244265358231594</v>
      </c>
    </row>
    <row r="29" spans="1:9" ht="15.75">
      <c r="A29" s="21">
        <v>65.3</v>
      </c>
      <c r="B29" s="21">
        <v>0.894</v>
      </c>
      <c r="C29" s="21">
        <f t="shared" si="2"/>
        <v>0.8688899516868555</v>
      </c>
      <c r="D29" s="22">
        <f t="shared" si="3"/>
        <v>0.9083299419889768</v>
      </c>
      <c r="E29" s="21">
        <f t="shared" si="4"/>
        <v>71.89017666533385</v>
      </c>
      <c r="G29" s="23" t="s">
        <v>16</v>
      </c>
      <c r="I29" s="21">
        <v>4178</v>
      </c>
    </row>
    <row r="30" spans="1:9" ht="15.75">
      <c r="A30" s="21">
        <v>68.3</v>
      </c>
      <c r="B30" s="21">
        <v>0.923</v>
      </c>
      <c r="C30" s="21">
        <f t="shared" si="2"/>
        <v>0.8971271862674521</v>
      </c>
      <c r="D30" s="22">
        <f t="shared" si="3"/>
        <v>0.9083299419889768</v>
      </c>
      <c r="E30" s="21">
        <f t="shared" si="4"/>
        <v>75.1929412900812</v>
      </c>
      <c r="G30" s="23" t="s">
        <v>17</v>
      </c>
      <c r="I30" s="21">
        <v>1.8</v>
      </c>
    </row>
    <row r="31" spans="1:9" ht="15.75">
      <c r="A31" s="21">
        <v>70.96</v>
      </c>
      <c r="B31" s="21">
        <v>0.949</v>
      </c>
      <c r="C31" s="21">
        <f t="shared" si="2"/>
        <v>0.9224455670528112</v>
      </c>
      <c r="D31" s="22">
        <f t="shared" si="3"/>
        <v>0.9083299419889768</v>
      </c>
      <c r="E31" s="21">
        <f t="shared" si="4"/>
        <v>78.1213925906905</v>
      </c>
      <c r="G31" s="23" t="s">
        <v>18</v>
      </c>
      <c r="I31" s="21">
        <f>G3</f>
        <v>1.9740930230063496</v>
      </c>
    </row>
    <row r="32" spans="1:9" ht="15.75">
      <c r="A32" s="21">
        <v>74.9</v>
      </c>
      <c r="B32" s="21">
        <v>0.978</v>
      </c>
      <c r="C32" s="21">
        <f t="shared" si="2"/>
        <v>0.9507061415453805</v>
      </c>
      <c r="D32" s="22">
        <f t="shared" si="3"/>
        <v>0.9083299419889768</v>
      </c>
      <c r="E32" s="21">
        <f t="shared" si="4"/>
        <v>82.45902346452536</v>
      </c>
      <c r="G32" s="23" t="s">
        <v>19</v>
      </c>
      <c r="I32" s="21">
        <f>F9/1000</f>
        <v>0.0069167562416407565</v>
      </c>
    </row>
    <row r="33" spans="1:9" ht="15.75">
      <c r="A33" s="21">
        <v>77.96</v>
      </c>
      <c r="B33" s="21">
        <v>0.819</v>
      </c>
      <c r="C33" s="21">
        <f t="shared" si="2"/>
        <v>0.7961903388230536</v>
      </c>
      <c r="D33" s="22">
        <f t="shared" si="3"/>
        <v>0.9083299419889768</v>
      </c>
      <c r="E33" s="21">
        <f t="shared" si="4"/>
        <v>85.82784338176764</v>
      </c>
      <c r="G33" s="23" t="s">
        <v>20</v>
      </c>
      <c r="I33" s="21">
        <v>15</v>
      </c>
    </row>
    <row r="34" spans="1:5" ht="15.75">
      <c r="A34" s="21">
        <v>84.5</v>
      </c>
      <c r="B34" s="21">
        <v>1.048</v>
      </c>
      <c r="C34" s="21">
        <f t="shared" si="2"/>
        <v>1.0189406796656175</v>
      </c>
      <c r="D34" s="22">
        <f t="shared" si="3"/>
        <v>0.9083299419889768</v>
      </c>
      <c r="E34" s="21">
        <f t="shared" si="4"/>
        <v>93.02787026371685</v>
      </c>
    </row>
    <row r="35" spans="1:5" ht="15.75">
      <c r="A35" s="21">
        <v>87.5</v>
      </c>
      <c r="B35" s="21">
        <v>0.792</v>
      </c>
      <c r="C35" s="21">
        <f t="shared" si="2"/>
        <v>0.7700835588237948</v>
      </c>
      <c r="D35" s="22">
        <f t="shared" si="3"/>
        <v>0.9083299419889768</v>
      </c>
      <c r="E35" s="21">
        <f t="shared" si="4"/>
        <v>96.33063488846419</v>
      </c>
    </row>
    <row r="36" spans="1:5" ht="15.75">
      <c r="A36" s="21">
        <v>90.5</v>
      </c>
      <c r="B36" s="21">
        <v>0.985</v>
      </c>
      <c r="C36" s="21">
        <f t="shared" si="2"/>
        <v>0.9577980535128385</v>
      </c>
      <c r="D36" s="22">
        <f t="shared" si="3"/>
        <v>0.9083299419889768</v>
      </c>
      <c r="E36" s="21">
        <f t="shared" si="4"/>
        <v>99.63339951321153</v>
      </c>
    </row>
    <row r="37" spans="1:5" ht="15.75">
      <c r="A37" s="21">
        <v>97.1</v>
      </c>
      <c r="B37" s="21">
        <v>0.912</v>
      </c>
      <c r="C37" s="21">
        <f t="shared" si="2"/>
        <v>0.8869265640476065</v>
      </c>
      <c r="D37" s="22">
        <f t="shared" si="3"/>
        <v>0.9083299419889768</v>
      </c>
      <c r="E37" s="21">
        <f t="shared" si="4"/>
        <v>106.89948168765568</v>
      </c>
    </row>
    <row r="38" spans="1:5" ht="15.75">
      <c r="A38" s="21">
        <v>99.6</v>
      </c>
      <c r="B38" s="21">
        <v>0.939</v>
      </c>
      <c r="C38" s="21">
        <f t="shared" si="2"/>
        <v>0.9132281448007206</v>
      </c>
      <c r="D38" s="22">
        <f t="shared" si="3"/>
        <v>0.9083299419889768</v>
      </c>
      <c r="E38" s="21">
        <f t="shared" si="4"/>
        <v>109.6517855416118</v>
      </c>
    </row>
    <row r="39" spans="1:5" ht="15.75">
      <c r="A39" s="21">
        <v>102.57</v>
      </c>
      <c r="B39" s="21">
        <v>0.943</v>
      </c>
      <c r="C39" s="21">
        <f t="shared" si="2"/>
        <v>0.9171707197064025</v>
      </c>
      <c r="D39" s="22">
        <f t="shared" si="3"/>
        <v>0.9083299419889768</v>
      </c>
      <c r="E39" s="21">
        <f t="shared" si="4"/>
        <v>112.92152252011167</v>
      </c>
    </row>
    <row r="40" spans="1:5" ht="15.75">
      <c r="A40" s="21">
        <v>104.2</v>
      </c>
      <c r="B40" s="21">
        <v>0.94</v>
      </c>
      <c r="C40" s="21">
        <f t="shared" si="2"/>
        <v>0.9142815357502434</v>
      </c>
      <c r="D40" s="22">
        <f t="shared" si="3"/>
        <v>0.9083299419889768</v>
      </c>
      <c r="E40" s="21">
        <f t="shared" si="4"/>
        <v>114.71602463289106</v>
      </c>
    </row>
    <row r="41" spans="1:5" ht="15.75">
      <c r="A41" s="21">
        <v>105.56</v>
      </c>
      <c r="B41" s="21">
        <v>0.965</v>
      </c>
      <c r="C41" s="21">
        <f t="shared" si="2"/>
        <v>0.9386220693093016</v>
      </c>
      <c r="D41" s="22">
        <f t="shared" si="3"/>
        <v>0.9083299419889768</v>
      </c>
      <c r="E41" s="21">
        <f t="shared" si="4"/>
        <v>116.2132779294432</v>
      </c>
    </row>
    <row r="42" spans="1:5" ht="15.75">
      <c r="A42" s="21">
        <v>107.62</v>
      </c>
      <c r="B42" s="21">
        <v>0.81</v>
      </c>
      <c r="C42" s="21">
        <f t="shared" si="2"/>
        <v>0.7878901334189462</v>
      </c>
      <c r="D42" s="22">
        <f t="shared" si="3"/>
        <v>0.9083299419889768</v>
      </c>
      <c r="E42" s="21">
        <f t="shared" si="4"/>
        <v>118.48117630510303</v>
      </c>
    </row>
    <row r="43" spans="1:5" ht="15.75">
      <c r="A43" s="21">
        <v>110.3</v>
      </c>
      <c r="B43" s="21">
        <v>0.838</v>
      </c>
      <c r="C43" s="21">
        <f t="shared" si="2"/>
        <v>0.8151678276276065</v>
      </c>
      <c r="D43" s="22">
        <f t="shared" si="3"/>
        <v>0.9083299419889768</v>
      </c>
      <c r="E43" s="21">
        <f t="shared" si="4"/>
        <v>121.43164603654398</v>
      </c>
    </row>
    <row r="44" spans="1:5" ht="15.75">
      <c r="A44" s="21">
        <v>113.87</v>
      </c>
      <c r="B44" s="21">
        <v>0.918</v>
      </c>
      <c r="C44" s="21">
        <f t="shared" si="2"/>
        <v>0.8930494135513001</v>
      </c>
      <c r="D44" s="22">
        <f t="shared" si="3"/>
        <v>0.9083299419889768</v>
      </c>
      <c r="E44" s="21">
        <f t="shared" si="4"/>
        <v>125.36193593999333</v>
      </c>
    </row>
    <row r="45" spans="1:5" ht="15.75">
      <c r="A45" s="21">
        <v>117.04</v>
      </c>
      <c r="B45" s="21">
        <v>0.865</v>
      </c>
      <c r="C45" s="21">
        <f t="shared" si="2"/>
        <v>0.8415411783389596</v>
      </c>
      <c r="D45" s="22">
        <f t="shared" si="3"/>
        <v>0.9083299419889768</v>
      </c>
      <c r="E45" s="21">
        <f t="shared" si="4"/>
        <v>128.8518572268097</v>
      </c>
    </row>
    <row r="46" spans="1:5" ht="15.75">
      <c r="A46" s="21">
        <v>119.8</v>
      </c>
      <c r="B46" s="21">
        <v>0.925</v>
      </c>
      <c r="C46" s="21">
        <f t="shared" si="2"/>
        <v>0.8999617050738609</v>
      </c>
      <c r="D46" s="22">
        <f t="shared" si="3"/>
        <v>0.9083299419889768</v>
      </c>
      <c r="E46" s="21">
        <f t="shared" si="4"/>
        <v>131.89040068157723</v>
      </c>
    </row>
    <row r="47" spans="1:5" ht="15.75">
      <c r="A47" s="21">
        <v>124.29</v>
      </c>
      <c r="B47" s="21">
        <v>0.789</v>
      </c>
      <c r="C47" s="21">
        <f t="shared" si="2"/>
        <v>0.7677092400971965</v>
      </c>
      <c r="D47" s="22">
        <f t="shared" si="3"/>
        <v>0.9083299419889768</v>
      </c>
      <c r="E47" s="21">
        <f t="shared" si="4"/>
        <v>136.83353840328243</v>
      </c>
    </row>
    <row r="48" spans="1:5" ht="15.75">
      <c r="A48" s="21">
        <v>126.59</v>
      </c>
      <c r="B48" s="21">
        <v>0.86</v>
      </c>
      <c r="C48" s="21">
        <f t="shared" si="2"/>
        <v>0.836830320185193</v>
      </c>
      <c r="D48" s="22">
        <f t="shared" si="3"/>
        <v>0.9083299419889768</v>
      </c>
      <c r="E48" s="21">
        <f t="shared" si="4"/>
        <v>139.36565794892206</v>
      </c>
    </row>
    <row r="49" spans="1:5" ht="15.75">
      <c r="A49" s="21">
        <v>129.3</v>
      </c>
      <c r="B49" s="21">
        <v>1.028</v>
      </c>
      <c r="C49" s="21">
        <f t="shared" si="2"/>
        <v>1.000356232094957</v>
      </c>
      <c r="D49" s="22">
        <f t="shared" si="3"/>
        <v>0.9083299419889768</v>
      </c>
      <c r="E49" s="21">
        <f t="shared" si="4"/>
        <v>142.34915532661051</v>
      </c>
    </row>
    <row r="50" spans="1:5" ht="15.75">
      <c r="A50" s="21">
        <v>133</v>
      </c>
      <c r="B50" s="21">
        <v>1.034</v>
      </c>
      <c r="C50" s="21">
        <f t="shared" si="2"/>
        <v>1.0062664103308385</v>
      </c>
      <c r="D50" s="22">
        <f t="shared" si="3"/>
        <v>0.9083299419889768</v>
      </c>
      <c r="E50" s="21">
        <f t="shared" si="4"/>
        <v>146.42256503046556</v>
      </c>
    </row>
    <row r="51" spans="1:5" ht="15.75">
      <c r="A51" s="21">
        <v>142.7</v>
      </c>
      <c r="B51" s="21">
        <v>1.107</v>
      </c>
      <c r="C51" s="21">
        <f t="shared" si="2"/>
        <v>1.0775091742588578</v>
      </c>
      <c r="D51" s="22">
        <f t="shared" si="3"/>
        <v>0.9083299419889768</v>
      </c>
      <c r="E51" s="21">
        <f t="shared" si="4"/>
        <v>157.1015039838153</v>
      </c>
    </row>
    <row r="52" spans="1:5" ht="15.75">
      <c r="A52" s="21">
        <v>145.5</v>
      </c>
      <c r="B52" s="21">
        <v>0.764</v>
      </c>
      <c r="C52" s="21">
        <f t="shared" si="2"/>
        <v>0.7436867936477376</v>
      </c>
      <c r="D52" s="22">
        <f t="shared" si="3"/>
        <v>0.9083299419889768</v>
      </c>
      <c r="E52" s="21">
        <f t="shared" si="4"/>
        <v>160.18408430024616</v>
      </c>
    </row>
    <row r="53" spans="1:5" ht="15.75">
      <c r="A53" s="21">
        <v>152.3</v>
      </c>
      <c r="B53" s="21">
        <v>0.966</v>
      </c>
      <c r="C53" s="21">
        <f t="shared" si="2"/>
        <v>0.9404388278938268</v>
      </c>
      <c r="D53" s="22">
        <f t="shared" si="3"/>
        <v>0.9083299419889768</v>
      </c>
      <c r="E53" s="21">
        <f t="shared" si="4"/>
        <v>167.67035078300682</v>
      </c>
    </row>
    <row r="54" spans="1:5" ht="15.75">
      <c r="A54" s="21">
        <v>155.45</v>
      </c>
      <c r="B54" s="21">
        <v>0.712</v>
      </c>
      <c r="C54" s="21">
        <f t="shared" si="2"/>
        <v>0.6932018104892503</v>
      </c>
      <c r="D54" s="22">
        <f t="shared" si="3"/>
        <v>0.9083299419889768</v>
      </c>
      <c r="E54" s="21">
        <f t="shared" si="4"/>
        <v>171.1382536389915</v>
      </c>
    </row>
    <row r="55" spans="1:5" ht="15.75">
      <c r="A55" s="21">
        <v>158.15</v>
      </c>
      <c r="B55" s="21">
        <v>1.019</v>
      </c>
      <c r="C55" s="21">
        <f t="shared" si="2"/>
        <v>0.9921478468086381</v>
      </c>
      <c r="D55" s="22">
        <f t="shared" si="3"/>
        <v>0.9083299419889768</v>
      </c>
      <c r="E55" s="21">
        <f t="shared" si="4"/>
        <v>174.11074180126414</v>
      </c>
    </row>
    <row r="56" spans="1:5" ht="15.75">
      <c r="A56" s="21">
        <v>162.2</v>
      </c>
      <c r="B56" s="21">
        <v>1.221</v>
      </c>
      <c r="C56" s="21">
        <f t="shared" si="2"/>
        <v>1.1889172963463654</v>
      </c>
      <c r="D56" s="22">
        <f t="shared" si="3"/>
        <v>0.9083299419889768</v>
      </c>
      <c r="E56" s="21">
        <f t="shared" si="4"/>
        <v>178.56947404467303</v>
      </c>
    </row>
    <row r="57" spans="1:5" ht="15.75">
      <c r="A57" s="21">
        <v>166.7</v>
      </c>
      <c r="B57" s="21">
        <v>0.911</v>
      </c>
      <c r="C57" s="21">
        <f t="shared" si="2"/>
        <v>0.8871394221182526</v>
      </c>
      <c r="D57" s="22">
        <f t="shared" si="3"/>
        <v>0.9083299419889768</v>
      </c>
      <c r="E57" s="21">
        <f t="shared" si="4"/>
        <v>183.52362098179404</v>
      </c>
    </row>
    <row r="58" spans="1:5" ht="15.75">
      <c r="A58" s="21">
        <v>169.7</v>
      </c>
      <c r="B58" s="21">
        <v>1.003</v>
      </c>
      <c r="C58" s="21">
        <f t="shared" si="2"/>
        <v>0.9767860450001304</v>
      </c>
      <c r="D58" s="22">
        <f t="shared" si="3"/>
        <v>0.9083299419889768</v>
      </c>
      <c r="E58" s="21">
        <f t="shared" si="4"/>
        <v>186.82638560654138</v>
      </c>
    </row>
    <row r="59" spans="1:5" ht="15.75">
      <c r="A59" s="21">
        <v>173.97</v>
      </c>
      <c r="B59" s="21">
        <v>1.05</v>
      </c>
      <c r="C59" s="21">
        <f t="shared" si="2"/>
        <v>1.0226414930885552</v>
      </c>
      <c r="D59" s="22">
        <f t="shared" si="3"/>
        <v>0.9083299419889768</v>
      </c>
      <c r="E59" s="21">
        <f t="shared" si="4"/>
        <v>191.52732058909845</v>
      </c>
    </row>
    <row r="60" spans="1:5" ht="15.75">
      <c r="A60" s="21">
        <v>175.47</v>
      </c>
      <c r="B60" s="21">
        <v>0.97</v>
      </c>
      <c r="C60" s="21">
        <f t="shared" si="2"/>
        <v>0.9447531519273751</v>
      </c>
      <c r="D60" s="22">
        <f t="shared" si="3"/>
        <v>0.9083299419889768</v>
      </c>
      <c r="E60" s="21">
        <f t="shared" si="4"/>
        <v>193.17870290147212</v>
      </c>
    </row>
    <row r="61" spans="1:5" ht="15.75">
      <c r="A61" s="21">
        <v>181.1</v>
      </c>
      <c r="B61" s="21">
        <v>1.078</v>
      </c>
      <c r="C61" s="21">
        <f t="shared" si="2"/>
        <v>1.0500556249977162</v>
      </c>
      <c r="D61" s="22">
        <f t="shared" si="3"/>
        <v>0.9083299419889768</v>
      </c>
      <c r="E61" s="21">
        <f t="shared" si="4"/>
        <v>199.3768911805813</v>
      </c>
    </row>
    <row r="62" spans="1:5" ht="15.75">
      <c r="A62" s="21">
        <v>184.1</v>
      </c>
      <c r="B62" s="21">
        <v>1.032</v>
      </c>
      <c r="C62" s="21">
        <f t="shared" si="2"/>
        <v>1.0053059361857275</v>
      </c>
      <c r="D62" s="22">
        <f t="shared" si="3"/>
        <v>0.9083299419889768</v>
      </c>
      <c r="E62" s="21">
        <f t="shared" si="4"/>
        <v>202.67965580532865</v>
      </c>
    </row>
    <row r="63" ht="15.75">
      <c r="E63" s="21"/>
    </row>
    <row r="64" ht="15.75">
      <c r="E64" s="21"/>
    </row>
    <row r="65" ht="15.75">
      <c r="E65" s="21"/>
    </row>
    <row r="66" ht="15.75">
      <c r="E66" s="21"/>
    </row>
    <row r="67" ht="15.75">
      <c r="E67" s="21"/>
    </row>
    <row r="68" ht="15.75">
      <c r="E68" s="21"/>
    </row>
    <row r="69" ht="15.75">
      <c r="E69" s="21"/>
    </row>
    <row r="70" ht="15.75">
      <c r="E70" s="21"/>
    </row>
    <row r="71" ht="15.75">
      <c r="E71" s="21"/>
    </row>
    <row r="72" ht="15.75">
      <c r="E72" s="21"/>
    </row>
    <row r="73" ht="15.75">
      <c r="E73" s="21"/>
    </row>
    <row r="74" ht="15.75">
      <c r="E74" s="21"/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1.99</v>
      </c>
      <c r="C3" s="21">
        <v>0</v>
      </c>
      <c r="F3" s="25">
        <f>1000*1/SLOPE(C3:C12,B3:B12)</f>
        <v>17.74802402277888</v>
      </c>
      <c r="G3" s="21">
        <f>INTERCEPT(B4:B12,A4:A12)</f>
        <v>1.8982130631184577</v>
      </c>
    </row>
    <row r="4" spans="1:9" ht="15.75">
      <c r="A4" s="23">
        <v>41.5</v>
      </c>
      <c r="B4" s="23">
        <v>2.8</v>
      </c>
      <c r="C4" s="21">
        <f>A4/$G$18</f>
        <v>50.52408478901379</v>
      </c>
      <c r="E4" s="26">
        <f>1000*1/SLOPE(C3:C4,B3:B4)</f>
        <v>16.031957894586718</v>
      </c>
      <c r="F4" s="26" t="s">
        <v>7</v>
      </c>
      <c r="I4" s="27">
        <f>SLOPE(E4:E12,A4:A12)*1000</f>
        <v>9.995383141854703</v>
      </c>
    </row>
    <row r="5" spans="1:9" ht="15.75">
      <c r="A5" s="23">
        <v>87.9</v>
      </c>
      <c r="B5" s="23">
        <v>3.84</v>
      </c>
      <c r="C5" s="21">
        <f>A5/$G$18</f>
        <v>107.01366392660995</v>
      </c>
      <c r="E5" s="26">
        <f>1000*1/SLOPE(C4:C5,B4:B5)</f>
        <v>18.410475274860683</v>
      </c>
      <c r="F5" s="28">
        <f>CORREL(C3:C11,B3:B11)</f>
        <v>0.9997906378321744</v>
      </c>
      <c r="I5" s="27"/>
    </row>
    <row r="6" spans="1:5" ht="15.75">
      <c r="A6" s="23">
        <v>126.4</v>
      </c>
      <c r="B6" s="23">
        <v>4.69</v>
      </c>
      <c r="C6" s="21">
        <f>A6/$G$18</f>
        <v>153.88540523689986</v>
      </c>
      <c r="E6" s="26">
        <f>1000*1/SLOPE(C5:C6,B5:B6)</f>
        <v>18.13459402698524</v>
      </c>
    </row>
    <row r="7" spans="1:6" ht="15.75">
      <c r="A7" s="23">
        <v>183.8</v>
      </c>
      <c r="B7" s="23">
        <v>5.93</v>
      </c>
      <c r="C7" s="21">
        <f>A7/$G$18</f>
        <v>223.76691046315025</v>
      </c>
      <c r="E7" s="26">
        <f>1000*1/SLOPE(C6:C7,B6:B7)</f>
        <v>17.744322993406243</v>
      </c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1000*SLOPE(B3:B12,A3:A12)</f>
        <v>21.598246714194286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CORREL(B3:B12,A3:A12)</f>
        <v>0.9997906378321747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5" t="s">
        <v>10</v>
      </c>
      <c r="D15" s="35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21"/>
      <c r="D16" s="22">
        <f>$G$18</f>
        <v>0.8213904353399384</v>
      </c>
      <c r="E16" s="21">
        <v>0</v>
      </c>
    </row>
    <row r="17" spans="1:7" ht="15.75">
      <c r="A17" s="21">
        <v>0.5</v>
      </c>
      <c r="B17" s="21">
        <v>0.791</v>
      </c>
      <c r="C17" s="21">
        <f>B17*(1+($I$28+$I$29*A17)/(1282900)+($I$30+A17*$I$31-$I$32)/400)</f>
        <v>0.7671515129815599</v>
      </c>
      <c r="D17" s="22">
        <f>$G$18</f>
        <v>0.8213904353399384</v>
      </c>
      <c r="E17" s="21">
        <f>E16+(A17-A16)/D17</f>
        <v>0.6087239131206481</v>
      </c>
      <c r="G17" s="23" t="s">
        <v>14</v>
      </c>
    </row>
    <row r="18" spans="1:7" ht="15.75">
      <c r="A18" s="21">
        <v>3.5</v>
      </c>
      <c r="B18" s="21">
        <v>0.88</v>
      </c>
      <c r="C18" s="21">
        <f aca="true" t="shared" si="0" ref="C18:C81">B18*(1+($I$28+$I$29*A18)/(1282900)+($I$30+A18*$I$31-$I$32)/400)</f>
        <v>0.8536144338557554</v>
      </c>
      <c r="D18" s="22">
        <f aca="true" t="shared" si="1" ref="D18:D81">$G$18</f>
        <v>0.8213904353399384</v>
      </c>
      <c r="E18" s="21">
        <f aca="true" t="shared" si="2" ref="E18:E81">E17+(A18-A17)/D18</f>
        <v>4.261067391844537</v>
      </c>
      <c r="G18" s="21">
        <f>AVERAGE(C16:C990)</f>
        <v>0.8213904353399384</v>
      </c>
    </row>
    <row r="19" spans="1:5" ht="15.75">
      <c r="A19" s="21">
        <v>5</v>
      </c>
      <c r="B19" s="21">
        <v>0.911</v>
      </c>
      <c r="C19" s="21">
        <f t="shared" si="0"/>
        <v>0.8837606446282155</v>
      </c>
      <c r="D19" s="22">
        <f t="shared" si="1"/>
        <v>0.8213904353399384</v>
      </c>
      <c r="E19" s="21">
        <f t="shared" si="2"/>
        <v>6.0872391312064815</v>
      </c>
    </row>
    <row r="20" spans="1:7" ht="15.75">
      <c r="A20" s="21">
        <v>6.5</v>
      </c>
      <c r="B20" s="21">
        <v>0.914</v>
      </c>
      <c r="C20" s="21">
        <f t="shared" si="0"/>
        <v>0.8867468947298205</v>
      </c>
      <c r="D20" s="22">
        <f t="shared" si="1"/>
        <v>0.8213904353399384</v>
      </c>
      <c r="E20" s="21">
        <f t="shared" si="2"/>
        <v>7.913410870568426</v>
      </c>
      <c r="G20" s="36"/>
    </row>
    <row r="21" spans="1:5" ht="15.75">
      <c r="A21" s="21">
        <v>7.9</v>
      </c>
      <c r="B21" s="21">
        <v>0.835</v>
      </c>
      <c r="C21" s="21">
        <f t="shared" si="0"/>
        <v>0.8101672305403957</v>
      </c>
      <c r="D21" s="22">
        <f t="shared" si="1"/>
        <v>0.8213904353399384</v>
      </c>
      <c r="E21" s="21">
        <f t="shared" si="2"/>
        <v>9.617837827306241</v>
      </c>
    </row>
    <row r="22" spans="1:5" ht="15.75">
      <c r="A22" s="21">
        <v>9.4</v>
      </c>
      <c r="B22" s="21">
        <v>0.799</v>
      </c>
      <c r="C22" s="21">
        <f t="shared" si="0"/>
        <v>0.7753042602398178</v>
      </c>
      <c r="D22" s="22">
        <f t="shared" si="1"/>
        <v>0.8213904353399384</v>
      </c>
      <c r="E22" s="21">
        <f t="shared" si="2"/>
        <v>11.444009566668186</v>
      </c>
    </row>
    <row r="23" spans="1:5" ht="15.75">
      <c r="A23" s="21">
        <v>10.9</v>
      </c>
      <c r="B23" s="21">
        <v>0.878</v>
      </c>
      <c r="C23" s="21">
        <f t="shared" si="0"/>
        <v>0.8520343374069019</v>
      </c>
      <c r="D23" s="22">
        <f t="shared" si="1"/>
        <v>0.8213904353399384</v>
      </c>
      <c r="E23" s="21">
        <f t="shared" si="2"/>
        <v>13.27018130603013</v>
      </c>
    </row>
    <row r="24" spans="1:5" ht="15.75">
      <c r="A24" s="21">
        <v>12.4</v>
      </c>
      <c r="B24" s="21">
        <v>0.877</v>
      </c>
      <c r="C24" s="21">
        <f t="shared" si="0"/>
        <v>0.8511367880285035</v>
      </c>
      <c r="D24" s="22">
        <f t="shared" si="1"/>
        <v>0.8213904353399384</v>
      </c>
      <c r="E24" s="21">
        <f t="shared" si="2"/>
        <v>15.096353045392075</v>
      </c>
    </row>
    <row r="25" spans="1:5" ht="15.75">
      <c r="A25" s="21">
        <v>14.81</v>
      </c>
      <c r="B25" s="21">
        <v>0.827</v>
      </c>
      <c r="C25" s="21">
        <f t="shared" si="0"/>
        <v>0.8027217289699213</v>
      </c>
      <c r="D25" s="22">
        <f t="shared" si="1"/>
        <v>0.8213904353399384</v>
      </c>
      <c r="E25" s="21">
        <f t="shared" si="2"/>
        <v>18.030402306633597</v>
      </c>
    </row>
    <row r="26" spans="1:7" ht="15.75">
      <c r="A26" s="21">
        <v>17.8</v>
      </c>
      <c r="B26" s="21">
        <v>0.788</v>
      </c>
      <c r="C26" s="21">
        <f t="shared" si="0"/>
        <v>0.764997179437067</v>
      </c>
      <c r="D26" s="22">
        <f t="shared" si="1"/>
        <v>0.8213904353399384</v>
      </c>
      <c r="E26" s="21">
        <f t="shared" si="2"/>
        <v>21.670571307095074</v>
      </c>
      <c r="G26" s="37" t="s">
        <v>15</v>
      </c>
    </row>
    <row r="27" spans="1:5" ht="15.75">
      <c r="A27" s="21">
        <v>20.5</v>
      </c>
      <c r="B27" s="21">
        <v>0.95</v>
      </c>
      <c r="C27" s="21">
        <f t="shared" si="0"/>
        <v>0.922410270813803</v>
      </c>
      <c r="D27" s="22">
        <f t="shared" si="1"/>
        <v>0.8213904353399384</v>
      </c>
      <c r="E27" s="21">
        <f t="shared" si="2"/>
        <v>24.95768043794657</v>
      </c>
    </row>
    <row r="28" spans="1:9" ht="15.75">
      <c r="A28" s="21">
        <v>23.9</v>
      </c>
      <c r="B28" s="21">
        <v>0.886</v>
      </c>
      <c r="C28" s="21">
        <f t="shared" si="0"/>
        <v>0.8604358303139346</v>
      </c>
      <c r="D28" s="22">
        <f t="shared" si="1"/>
        <v>0.8213904353399384</v>
      </c>
      <c r="E28" s="21">
        <f t="shared" si="2"/>
        <v>29.09700304716698</v>
      </c>
      <c r="G28" s="23" t="s">
        <v>16</v>
      </c>
      <c r="I28" s="21">
        <v>3306</v>
      </c>
    </row>
    <row r="29" spans="1:9" ht="15.75">
      <c r="A29" s="21">
        <v>33</v>
      </c>
      <c r="B29" s="21">
        <v>0.884</v>
      </c>
      <c r="C29" s="21">
        <f t="shared" si="0"/>
        <v>0.8589391864486124</v>
      </c>
      <c r="D29" s="22">
        <f t="shared" si="1"/>
        <v>0.8213904353399384</v>
      </c>
      <c r="E29" s="21">
        <f t="shared" si="2"/>
        <v>40.17577826596278</v>
      </c>
      <c r="G29" s="23" t="s">
        <v>17</v>
      </c>
      <c r="I29" s="21">
        <v>1.8</v>
      </c>
    </row>
    <row r="30" spans="1:9" ht="15.75">
      <c r="A30" s="21">
        <v>35.9</v>
      </c>
      <c r="B30" s="21">
        <v>0.907</v>
      </c>
      <c r="C30" s="21">
        <f t="shared" si="0"/>
        <v>0.8814328668758121</v>
      </c>
      <c r="D30" s="22">
        <f t="shared" si="1"/>
        <v>0.8213904353399384</v>
      </c>
      <c r="E30" s="21">
        <f t="shared" si="2"/>
        <v>43.706376962062535</v>
      </c>
      <c r="G30" s="23" t="s">
        <v>18</v>
      </c>
      <c r="I30" s="21">
        <f>G3</f>
        <v>1.8982130631184577</v>
      </c>
    </row>
    <row r="31" spans="1:9" ht="15.75">
      <c r="A31" s="21">
        <v>38.9</v>
      </c>
      <c r="B31" s="21">
        <v>0.765</v>
      </c>
      <c r="C31" s="21">
        <f t="shared" si="0"/>
        <v>0.74356279948168</v>
      </c>
      <c r="D31" s="22">
        <f t="shared" si="1"/>
        <v>0.8213904353399384</v>
      </c>
      <c r="E31" s="21">
        <f t="shared" si="2"/>
        <v>47.35872044078642</v>
      </c>
      <c r="G31" s="23" t="s">
        <v>19</v>
      </c>
      <c r="I31" s="21">
        <f>F9/1000</f>
        <v>0.021598246714194285</v>
      </c>
    </row>
    <row r="32" spans="1:9" ht="15.75">
      <c r="A32" s="21">
        <v>42.14</v>
      </c>
      <c r="B32" s="21">
        <v>0.7706</v>
      </c>
      <c r="C32" s="21">
        <f t="shared" si="0"/>
        <v>0.7491441899111421</v>
      </c>
      <c r="D32" s="22">
        <f t="shared" si="1"/>
        <v>0.8213904353399384</v>
      </c>
      <c r="E32" s="21">
        <f t="shared" si="2"/>
        <v>51.303251397808225</v>
      </c>
      <c r="G32" s="23" t="s">
        <v>20</v>
      </c>
      <c r="I32" s="21">
        <v>15</v>
      </c>
    </row>
    <row r="33" spans="1:5" ht="15.75">
      <c r="A33" s="21">
        <v>45.29</v>
      </c>
      <c r="B33" s="21">
        <v>0.849</v>
      </c>
      <c r="C33" s="21">
        <f t="shared" si="0"/>
        <v>0.8255094547733127</v>
      </c>
      <c r="D33" s="22">
        <f t="shared" si="1"/>
        <v>0.8213904353399384</v>
      </c>
      <c r="E33" s="21">
        <f t="shared" si="2"/>
        <v>55.138212050468304</v>
      </c>
    </row>
    <row r="34" spans="1:5" ht="15.75">
      <c r="A34" s="21">
        <v>48</v>
      </c>
      <c r="B34" s="21">
        <v>0.857</v>
      </c>
      <c r="C34" s="21">
        <f t="shared" si="0"/>
        <v>0.8334167686703483</v>
      </c>
      <c r="D34" s="22">
        <f t="shared" si="1"/>
        <v>0.8213904353399384</v>
      </c>
      <c r="E34" s="21">
        <f t="shared" si="2"/>
        <v>58.43749565958222</v>
      </c>
    </row>
    <row r="35" spans="1:5" ht="15.75">
      <c r="A35" s="21">
        <v>51.2</v>
      </c>
      <c r="B35" s="21">
        <v>0.809</v>
      </c>
      <c r="C35" s="21">
        <f t="shared" si="0"/>
        <v>0.7868810658950302</v>
      </c>
      <c r="D35" s="22">
        <f t="shared" si="1"/>
        <v>0.8213904353399384</v>
      </c>
      <c r="E35" s="21">
        <f t="shared" si="2"/>
        <v>62.33332870355437</v>
      </c>
    </row>
    <row r="36" spans="1:5" ht="15.75">
      <c r="A36" s="21">
        <v>52.7</v>
      </c>
      <c r="B36" s="21">
        <v>0.772</v>
      </c>
      <c r="C36" s="21">
        <f t="shared" si="0"/>
        <v>0.7509568375532857</v>
      </c>
      <c r="D36" s="22">
        <f t="shared" si="1"/>
        <v>0.8213904353399384</v>
      </c>
      <c r="E36" s="21">
        <f t="shared" si="2"/>
        <v>64.15950044291631</v>
      </c>
    </row>
    <row r="37" spans="1:5" ht="15.75">
      <c r="A37" s="21">
        <v>54.17</v>
      </c>
      <c r="B37" s="21">
        <v>0.772</v>
      </c>
      <c r="C37" s="21">
        <f t="shared" si="0"/>
        <v>0.7510197062003217</v>
      </c>
      <c r="D37" s="22">
        <f t="shared" si="1"/>
        <v>0.8213904353399384</v>
      </c>
      <c r="E37" s="21">
        <f t="shared" si="2"/>
        <v>65.94914874749101</v>
      </c>
    </row>
    <row r="38" spans="1:5" ht="15.75">
      <c r="A38" s="21">
        <v>55.6</v>
      </c>
      <c r="B38" s="21">
        <v>0.818</v>
      </c>
      <c r="C38" s="21">
        <f t="shared" si="0"/>
        <v>0.7958343871284255</v>
      </c>
      <c r="D38" s="22">
        <f t="shared" si="1"/>
        <v>0.8213904353399384</v>
      </c>
      <c r="E38" s="21">
        <f t="shared" si="2"/>
        <v>67.69009913901606</v>
      </c>
    </row>
    <row r="39" spans="1:5" ht="15.75">
      <c r="A39" s="21">
        <v>60.1</v>
      </c>
      <c r="B39" s="21">
        <v>0.767</v>
      </c>
      <c r="C39" s="21">
        <f t="shared" si="0"/>
        <v>0.7464075593385856</v>
      </c>
      <c r="D39" s="22">
        <f t="shared" si="1"/>
        <v>0.8213904353399384</v>
      </c>
      <c r="E39" s="21">
        <f t="shared" si="2"/>
        <v>73.16861435710189</v>
      </c>
    </row>
    <row r="40" spans="1:5" ht="15.75">
      <c r="A40" s="21">
        <v>61.6</v>
      </c>
      <c r="B40" s="21">
        <v>0.778</v>
      </c>
      <c r="C40" s="21">
        <f t="shared" si="0"/>
        <v>0.7571768812537419</v>
      </c>
      <c r="D40" s="22">
        <f t="shared" si="1"/>
        <v>0.8213904353399384</v>
      </c>
      <c r="E40" s="21">
        <f t="shared" si="2"/>
        <v>74.99478609646383</v>
      </c>
    </row>
    <row r="41" spans="1:5" ht="15.75">
      <c r="A41" s="21">
        <v>63.1</v>
      </c>
      <c r="B41" s="21">
        <v>0.835</v>
      </c>
      <c r="C41" s="21">
        <f t="shared" si="0"/>
        <v>0.8127206668654965</v>
      </c>
      <c r="D41" s="22">
        <f t="shared" si="1"/>
        <v>0.8213904353399384</v>
      </c>
      <c r="E41" s="21">
        <f t="shared" si="2"/>
        <v>76.82095783582577</v>
      </c>
    </row>
    <row r="42" spans="1:5" ht="15.75">
      <c r="A42" s="21">
        <v>64.6</v>
      </c>
      <c r="B42" s="21">
        <v>0.84</v>
      </c>
      <c r="C42" s="21">
        <f t="shared" si="0"/>
        <v>0.8176570600318702</v>
      </c>
      <c r="D42" s="22">
        <f t="shared" si="1"/>
        <v>0.8213904353399384</v>
      </c>
      <c r="E42" s="21">
        <f t="shared" si="2"/>
        <v>78.6471295751877</v>
      </c>
    </row>
    <row r="43" spans="1:5" ht="15.75">
      <c r="A43" s="21">
        <v>69.1</v>
      </c>
      <c r="B43" s="21">
        <v>0.84</v>
      </c>
      <c r="C43" s="21">
        <f t="shared" si="0"/>
        <v>0.8178664670723303</v>
      </c>
      <c r="D43" s="22">
        <f t="shared" si="1"/>
        <v>0.8213904353399384</v>
      </c>
      <c r="E43" s="21">
        <f t="shared" si="2"/>
        <v>84.12564479327354</v>
      </c>
    </row>
    <row r="44" spans="1:5" ht="15.75">
      <c r="A44" s="21">
        <v>72.1</v>
      </c>
      <c r="B44" s="21">
        <v>0.832</v>
      </c>
      <c r="C44" s="21">
        <f t="shared" si="0"/>
        <v>0.8102155377491516</v>
      </c>
      <c r="D44" s="22">
        <f t="shared" si="1"/>
        <v>0.8213904353399384</v>
      </c>
      <c r="E44" s="21">
        <f t="shared" si="2"/>
        <v>87.77798827199743</v>
      </c>
    </row>
    <row r="45" spans="1:5" ht="15.75">
      <c r="A45" s="21">
        <v>73.6</v>
      </c>
      <c r="B45" s="21">
        <v>0.825</v>
      </c>
      <c r="C45" s="21">
        <f t="shared" si="0"/>
        <v>0.8034673763607763</v>
      </c>
      <c r="D45" s="22">
        <f t="shared" si="1"/>
        <v>0.8213904353399384</v>
      </c>
      <c r="E45" s="21">
        <f t="shared" si="2"/>
        <v>89.60416001135937</v>
      </c>
    </row>
    <row r="46" spans="1:5" ht="15.75">
      <c r="A46" s="21">
        <v>75.1</v>
      </c>
      <c r="B46" s="21">
        <v>0.843</v>
      </c>
      <c r="C46" s="21">
        <f t="shared" si="0"/>
        <v>0.8210676253041088</v>
      </c>
      <c r="D46" s="22">
        <f t="shared" si="1"/>
        <v>0.8213904353399384</v>
      </c>
      <c r="E46" s="21">
        <f t="shared" si="2"/>
        <v>91.43033175072131</v>
      </c>
    </row>
    <row r="47" spans="1:5" ht="15.75">
      <c r="A47" s="21">
        <v>78.7</v>
      </c>
      <c r="B47" s="21">
        <v>0.935</v>
      </c>
      <c r="C47" s="21">
        <f t="shared" si="0"/>
        <v>0.9108605285190473</v>
      </c>
      <c r="D47" s="22">
        <f t="shared" si="1"/>
        <v>0.8213904353399384</v>
      </c>
      <c r="E47" s="21">
        <f t="shared" si="2"/>
        <v>95.81314392518999</v>
      </c>
    </row>
    <row r="48" spans="1:5" ht="15.75">
      <c r="A48" s="21">
        <v>82.67</v>
      </c>
      <c r="B48" s="21">
        <v>0.787</v>
      </c>
      <c r="C48" s="21">
        <f t="shared" si="0"/>
        <v>0.7668546228761598</v>
      </c>
      <c r="D48" s="22">
        <f t="shared" si="1"/>
        <v>0.8213904353399384</v>
      </c>
      <c r="E48" s="21">
        <f t="shared" si="2"/>
        <v>100.64641179536794</v>
      </c>
    </row>
    <row r="49" spans="1:5" ht="15.75">
      <c r="A49" s="21">
        <v>84.17</v>
      </c>
      <c r="B49" s="21">
        <v>0.805</v>
      </c>
      <c r="C49" s="21">
        <f t="shared" si="0"/>
        <v>0.7844607584840745</v>
      </c>
      <c r="D49" s="22">
        <f t="shared" si="1"/>
        <v>0.8213904353399384</v>
      </c>
      <c r="E49" s="21">
        <f t="shared" si="2"/>
        <v>102.47258353472988</v>
      </c>
    </row>
    <row r="50" spans="1:5" ht="15.75">
      <c r="A50" s="21">
        <v>88.4</v>
      </c>
      <c r="B50" s="21">
        <v>0.758</v>
      </c>
      <c r="C50" s="21">
        <f t="shared" si="0"/>
        <v>0.7388375710427048</v>
      </c>
      <c r="D50" s="22">
        <f t="shared" si="1"/>
        <v>0.8213904353399384</v>
      </c>
      <c r="E50" s="21">
        <f t="shared" si="2"/>
        <v>107.62238783973056</v>
      </c>
    </row>
    <row r="51" spans="1:5" ht="15.75">
      <c r="A51" s="21">
        <v>91.4</v>
      </c>
      <c r="B51" s="21">
        <v>0.766</v>
      </c>
      <c r="C51" s="21">
        <f t="shared" si="0"/>
        <v>0.7467626352333472</v>
      </c>
      <c r="D51" s="22">
        <f t="shared" si="1"/>
        <v>0.8213904353399384</v>
      </c>
      <c r="E51" s="21">
        <f t="shared" si="2"/>
        <v>111.27473131845446</v>
      </c>
    </row>
    <row r="52" spans="1:5" ht="15.75">
      <c r="A52" s="21">
        <v>94.4</v>
      </c>
      <c r="B52" s="21">
        <v>0.885</v>
      </c>
      <c r="C52" s="21">
        <f t="shared" si="0"/>
        <v>0.8629211464166601</v>
      </c>
      <c r="D52" s="22">
        <f t="shared" si="1"/>
        <v>0.8213904353399384</v>
      </c>
      <c r="E52" s="21">
        <f t="shared" si="2"/>
        <v>114.92707479717835</v>
      </c>
    </row>
    <row r="53" spans="1:5" ht="15.75">
      <c r="A53" s="21">
        <v>98.1</v>
      </c>
      <c r="B53" s="21">
        <v>0.966</v>
      </c>
      <c r="C53" s="21">
        <f t="shared" si="0"/>
        <v>0.9420983759774777</v>
      </c>
      <c r="D53" s="22">
        <f t="shared" si="1"/>
        <v>0.8213904353399384</v>
      </c>
      <c r="E53" s="21">
        <f t="shared" si="2"/>
        <v>119.43163175427114</v>
      </c>
    </row>
    <row r="54" spans="1:5" ht="15.75">
      <c r="A54" s="21">
        <v>107.77</v>
      </c>
      <c r="B54" s="21">
        <v>0.857</v>
      </c>
      <c r="C54" s="21">
        <f t="shared" si="0"/>
        <v>0.836254449569477</v>
      </c>
      <c r="D54" s="22">
        <f t="shared" si="1"/>
        <v>0.8213904353399384</v>
      </c>
      <c r="E54" s="21">
        <f t="shared" si="2"/>
        <v>131.20435223402447</v>
      </c>
    </row>
    <row r="55" spans="1:5" ht="15.75">
      <c r="A55" s="21">
        <v>110.65</v>
      </c>
      <c r="B55" s="21">
        <v>0.639</v>
      </c>
      <c r="C55" s="21">
        <f t="shared" si="0"/>
        <v>0.6236335654031393</v>
      </c>
      <c r="D55" s="22">
        <f t="shared" si="1"/>
        <v>0.8213904353399384</v>
      </c>
      <c r="E55" s="21">
        <f t="shared" si="2"/>
        <v>134.7106019735994</v>
      </c>
    </row>
    <row r="56" spans="1:5" ht="15.75">
      <c r="A56" s="21">
        <v>117.2</v>
      </c>
      <c r="B56" s="21">
        <v>0.902</v>
      </c>
      <c r="C56" s="21">
        <f t="shared" si="0"/>
        <v>0.8806363401019559</v>
      </c>
      <c r="D56" s="22">
        <f t="shared" si="1"/>
        <v>0.8213904353399384</v>
      </c>
      <c r="E56" s="21">
        <f t="shared" si="2"/>
        <v>142.6848852354799</v>
      </c>
    </row>
    <row r="57" spans="1:5" ht="15.75">
      <c r="A57" s="21">
        <v>119.81</v>
      </c>
      <c r="B57" s="21">
        <v>0.664</v>
      </c>
      <c r="C57" s="21">
        <f t="shared" si="0"/>
        <v>0.6483693228070234</v>
      </c>
      <c r="D57" s="22">
        <f t="shared" si="1"/>
        <v>0.8213904353399384</v>
      </c>
      <c r="E57" s="21">
        <f t="shared" si="2"/>
        <v>145.86242406196968</v>
      </c>
    </row>
    <row r="58" spans="1:5" ht="15.75">
      <c r="A58" s="21">
        <v>121.52</v>
      </c>
      <c r="B58" s="21">
        <v>0.852</v>
      </c>
      <c r="C58" s="21">
        <f t="shared" si="0"/>
        <v>0.8320244810823311</v>
      </c>
      <c r="D58" s="22">
        <f t="shared" si="1"/>
        <v>0.8213904353399384</v>
      </c>
      <c r="E58" s="21">
        <f t="shared" si="2"/>
        <v>147.9442598448423</v>
      </c>
    </row>
    <row r="59" spans="1:5" ht="15.75">
      <c r="A59" s="21">
        <v>123.48</v>
      </c>
      <c r="B59" s="21">
        <v>0.921</v>
      </c>
      <c r="C59" s="21">
        <f t="shared" si="0"/>
        <v>0.8995067488908809</v>
      </c>
      <c r="D59" s="22">
        <f t="shared" si="1"/>
        <v>0.8213904353399384</v>
      </c>
      <c r="E59" s="21">
        <f t="shared" si="2"/>
        <v>150.33045758427525</v>
      </c>
    </row>
    <row r="60" spans="1:5" ht="15.75">
      <c r="A60" s="21">
        <v>126.83</v>
      </c>
      <c r="B60" s="21">
        <v>0.852</v>
      </c>
      <c r="C60" s="21">
        <f t="shared" si="0"/>
        <v>0.8322751113944702</v>
      </c>
      <c r="D60" s="22">
        <f t="shared" si="1"/>
        <v>0.8213904353399384</v>
      </c>
      <c r="E60" s="21">
        <f t="shared" si="2"/>
        <v>154.4089078021836</v>
      </c>
    </row>
    <row r="61" spans="1:5" ht="15.75">
      <c r="A61" s="21">
        <v>129.74</v>
      </c>
      <c r="B61" s="21">
        <v>0.83</v>
      </c>
      <c r="C61" s="21">
        <f t="shared" si="0"/>
        <v>0.8109182439550139</v>
      </c>
      <c r="D61" s="22">
        <f t="shared" si="1"/>
        <v>0.8213904353399384</v>
      </c>
      <c r="E61" s="21">
        <f t="shared" si="2"/>
        <v>157.9516809765458</v>
      </c>
    </row>
    <row r="62" spans="1:5" ht="15.75">
      <c r="A62" s="21">
        <v>131.68</v>
      </c>
      <c r="B62" s="21">
        <v>0.837</v>
      </c>
      <c r="C62" s="21">
        <f t="shared" si="0"/>
        <v>0.8178472687638687</v>
      </c>
      <c r="D62" s="22">
        <f t="shared" si="1"/>
        <v>0.8213904353399384</v>
      </c>
      <c r="E62" s="21">
        <f t="shared" si="2"/>
        <v>160.3135297594539</v>
      </c>
    </row>
    <row r="63" spans="1:5" ht="15.75">
      <c r="A63" s="21">
        <v>133.25</v>
      </c>
      <c r="B63" s="21">
        <v>0.672</v>
      </c>
      <c r="C63" s="21">
        <f t="shared" si="0"/>
        <v>0.6566813446170655</v>
      </c>
      <c r="D63" s="22">
        <f t="shared" si="1"/>
        <v>0.8213904353399384</v>
      </c>
      <c r="E63" s="21">
        <f t="shared" si="2"/>
        <v>162.22492284665273</v>
      </c>
    </row>
    <row r="64" spans="1:5" ht="15.75">
      <c r="A64" s="21">
        <v>137.08</v>
      </c>
      <c r="B64" s="21">
        <v>0.907</v>
      </c>
      <c r="C64" s="21">
        <f t="shared" si="0"/>
        <v>0.8865168188728603</v>
      </c>
      <c r="D64" s="22">
        <f t="shared" si="1"/>
        <v>0.8213904353399384</v>
      </c>
      <c r="E64" s="21">
        <f t="shared" si="2"/>
        <v>166.8877480211569</v>
      </c>
    </row>
    <row r="65" spans="1:5" ht="15.75">
      <c r="A65" s="21">
        <v>187.57</v>
      </c>
      <c r="B65" s="21">
        <v>0.884</v>
      </c>
      <c r="C65" s="21">
        <f t="shared" si="0"/>
        <v>0.8665088565225822</v>
      </c>
      <c r="D65" s="22">
        <f t="shared" si="1"/>
        <v>0.8213904353399384</v>
      </c>
      <c r="E65" s="21">
        <f t="shared" si="2"/>
        <v>228.35668876807995</v>
      </c>
    </row>
    <row r="66" spans="1:5" ht="15.75">
      <c r="A66" s="21">
        <v>189.76</v>
      </c>
      <c r="B66" s="21">
        <v>0.81</v>
      </c>
      <c r="C66" s="21">
        <f t="shared" si="0"/>
        <v>0.7940713189987257</v>
      </c>
      <c r="D66" s="22">
        <f t="shared" si="1"/>
        <v>0.8213904353399384</v>
      </c>
      <c r="E66" s="21">
        <f t="shared" si="2"/>
        <v>231.02289950754837</v>
      </c>
    </row>
    <row r="67" spans="1:5" ht="15.75">
      <c r="A67" s="21">
        <v>194</v>
      </c>
      <c r="B67" s="21">
        <v>1.024</v>
      </c>
      <c r="C67" s="21">
        <f t="shared" si="0"/>
        <v>1.0041035286156699</v>
      </c>
      <c r="D67" s="22">
        <f t="shared" si="1"/>
        <v>0.8213904353399384</v>
      </c>
      <c r="E67" s="21">
        <f t="shared" si="2"/>
        <v>236.18487829081147</v>
      </c>
    </row>
    <row r="68" spans="1:5" ht="15.75">
      <c r="A68" s="21">
        <v>196.78</v>
      </c>
      <c r="B68" s="21">
        <v>0.746</v>
      </c>
      <c r="C68" s="21">
        <f t="shared" si="0"/>
        <v>0.7316199999451206</v>
      </c>
      <c r="D68" s="22">
        <f t="shared" si="1"/>
        <v>0.8213904353399384</v>
      </c>
      <c r="E68" s="21">
        <f t="shared" si="2"/>
        <v>239.56938324776226</v>
      </c>
    </row>
    <row r="69" spans="1:5" ht="15.75">
      <c r="A69" s="21">
        <v>198.68</v>
      </c>
      <c r="B69" s="21">
        <v>0.838</v>
      </c>
      <c r="C69" s="21">
        <f t="shared" si="0"/>
        <v>0.8219348009035733</v>
      </c>
      <c r="D69" s="22">
        <f t="shared" si="1"/>
        <v>0.8213904353399384</v>
      </c>
      <c r="E69" s="21">
        <f t="shared" si="2"/>
        <v>241.88253411762074</v>
      </c>
    </row>
    <row r="70" spans="1:5" ht="15.75">
      <c r="A70" s="21">
        <v>203.9</v>
      </c>
      <c r="B70" s="21">
        <v>1.267</v>
      </c>
      <c r="C70" s="21">
        <f t="shared" si="0"/>
        <v>1.2430768850540515</v>
      </c>
      <c r="D70" s="22">
        <f t="shared" si="1"/>
        <v>0.8213904353399384</v>
      </c>
      <c r="E70" s="21">
        <f t="shared" si="2"/>
        <v>248.2376117706003</v>
      </c>
    </row>
    <row r="71" spans="1:5" ht="15.75">
      <c r="A71" s="21">
        <v>205.4</v>
      </c>
      <c r="B71" s="21">
        <v>0.973</v>
      </c>
      <c r="C71" s="21">
        <f t="shared" si="0"/>
        <v>0.9547089594818243</v>
      </c>
      <c r="D71" s="22">
        <f t="shared" si="1"/>
        <v>0.8213904353399384</v>
      </c>
      <c r="E71" s="21">
        <f t="shared" si="2"/>
        <v>250.06378350996224</v>
      </c>
    </row>
    <row r="72" spans="1:5" ht="15.75">
      <c r="A72" s="21">
        <v>206.59</v>
      </c>
      <c r="B72" s="21">
        <v>0.852</v>
      </c>
      <c r="C72" s="21">
        <f t="shared" si="0"/>
        <v>0.8360397580415914</v>
      </c>
      <c r="D72" s="22">
        <f t="shared" si="1"/>
        <v>0.8213904353399384</v>
      </c>
      <c r="E72" s="21">
        <f t="shared" si="2"/>
        <v>251.51254642318938</v>
      </c>
    </row>
    <row r="73" spans="1:5" ht="15.75">
      <c r="A73" s="21">
        <v>214.12</v>
      </c>
      <c r="B73" s="21">
        <v>0.886</v>
      </c>
      <c r="C73" s="21">
        <f t="shared" si="0"/>
        <v>0.8697724437560926</v>
      </c>
      <c r="D73" s="22">
        <f t="shared" si="1"/>
        <v>0.8213904353399384</v>
      </c>
      <c r="E73" s="21">
        <f t="shared" si="2"/>
        <v>260.67992855478633</v>
      </c>
    </row>
    <row r="74" spans="1:5" ht="15.75">
      <c r="A74" s="21">
        <v>215.04</v>
      </c>
      <c r="B74" s="21">
        <v>0.71</v>
      </c>
      <c r="C74" s="21">
        <f t="shared" si="0"/>
        <v>0.697032162796363</v>
      </c>
      <c r="D74" s="22">
        <f t="shared" si="1"/>
        <v>0.8213904353399384</v>
      </c>
      <c r="E74" s="21">
        <f t="shared" si="2"/>
        <v>261.7999805549283</v>
      </c>
    </row>
    <row r="75" spans="1:5" ht="15.75">
      <c r="A75" s="21">
        <v>217.12</v>
      </c>
      <c r="B75" s="21">
        <v>0.867</v>
      </c>
      <c r="C75" s="21">
        <f t="shared" si="0"/>
        <v>0.8512645307419153</v>
      </c>
      <c r="D75" s="22">
        <f t="shared" si="1"/>
        <v>0.8213904353399384</v>
      </c>
      <c r="E75" s="21">
        <f t="shared" si="2"/>
        <v>264.3322720335102</v>
      </c>
    </row>
    <row r="76" spans="1:5" ht="15.75">
      <c r="A76" s="21">
        <v>219.66</v>
      </c>
      <c r="B76" s="21">
        <v>0.801</v>
      </c>
      <c r="C76" s="21">
        <f t="shared" si="0"/>
        <v>0.7865750973797749</v>
      </c>
      <c r="D76" s="22">
        <f t="shared" si="1"/>
        <v>0.8213904353399384</v>
      </c>
      <c r="E76" s="21">
        <f t="shared" si="2"/>
        <v>267.4245895121631</v>
      </c>
    </row>
    <row r="77" spans="1:5" ht="15.75">
      <c r="A77" s="21">
        <v>222.95</v>
      </c>
      <c r="B77" s="21">
        <v>0.665</v>
      </c>
      <c r="C77" s="21">
        <f t="shared" si="0"/>
        <v>0.6531454733796742</v>
      </c>
      <c r="D77" s="22">
        <f t="shared" si="1"/>
        <v>0.8213904353399384</v>
      </c>
      <c r="E77" s="21">
        <f t="shared" si="2"/>
        <v>271.42999286049695</v>
      </c>
    </row>
    <row r="78" spans="1:5" ht="15.75">
      <c r="A78" s="21">
        <v>224.93</v>
      </c>
      <c r="B78" s="21">
        <v>0.732</v>
      </c>
      <c r="C78" s="21">
        <f t="shared" si="0"/>
        <v>0.7190314001821022</v>
      </c>
      <c r="D78" s="22">
        <f t="shared" si="1"/>
        <v>0.8213904353399384</v>
      </c>
      <c r="E78" s="21">
        <f t="shared" si="2"/>
        <v>273.84053955645476</v>
      </c>
    </row>
    <row r="79" spans="1:5" ht="15.75">
      <c r="A79" s="21">
        <v>234.22</v>
      </c>
      <c r="B79" s="21">
        <v>0.651</v>
      </c>
      <c r="C79" s="21">
        <f t="shared" si="0"/>
        <v>0.639801489792963</v>
      </c>
      <c r="D79" s="22">
        <f t="shared" si="1"/>
        <v>0.8213904353399384</v>
      </c>
      <c r="E79" s="21">
        <f t="shared" si="2"/>
        <v>285.15062986223637</v>
      </c>
    </row>
    <row r="80" spans="1:5" ht="15.75">
      <c r="A80" s="21">
        <v>242.1</v>
      </c>
      <c r="B80" s="21">
        <v>0.854</v>
      </c>
      <c r="C80" s="21">
        <f t="shared" si="0"/>
        <v>0.8396822878123288</v>
      </c>
      <c r="D80" s="22">
        <f t="shared" si="1"/>
        <v>0.8213904353399384</v>
      </c>
      <c r="E80" s="21">
        <f t="shared" si="2"/>
        <v>294.7441187330178</v>
      </c>
    </row>
    <row r="81" spans="1:5" ht="15.75">
      <c r="A81" s="21">
        <v>313.08</v>
      </c>
      <c r="B81" s="21">
        <v>0.917</v>
      </c>
      <c r="C81" s="21">
        <f t="shared" si="0"/>
        <v>0.9052318895073246</v>
      </c>
      <c r="D81" s="22">
        <f t="shared" si="1"/>
        <v>0.8213904353399384</v>
      </c>
      <c r="E81" s="21">
        <f t="shared" si="2"/>
        <v>381.15856543962497</v>
      </c>
    </row>
    <row r="82" spans="1:5" ht="15.75">
      <c r="A82" s="21">
        <v>319.82</v>
      </c>
      <c r="B82" s="21">
        <v>1.026</v>
      </c>
      <c r="C82" s="21">
        <f>B82*(1+($I$28+$I$29*A82)/(1282900)+($I$30+A82*$I$31-$I$32)/400)</f>
        <v>1.013216158074037</v>
      </c>
      <c r="D82" s="22">
        <f>$G$18</f>
        <v>0.8213904353399384</v>
      </c>
      <c r="E82" s="21">
        <f>E81+(A82-A81)/D82</f>
        <v>389.36416378849134</v>
      </c>
    </row>
    <row r="83" spans="1:5" ht="15.75">
      <c r="A83" s="21">
        <v>320.81</v>
      </c>
      <c r="B83" s="21">
        <v>0.824</v>
      </c>
      <c r="C83" s="21">
        <f>B83*(1+($I$28+$I$29*A83)/(1282900)+($I$30+A83*$I$31-$I$32)/400)</f>
        <v>0.813778246861176</v>
      </c>
      <c r="D83" s="22">
        <f>$G$18</f>
        <v>0.8213904353399384</v>
      </c>
      <c r="E83" s="21">
        <f>E82+(A83-A82)/D83</f>
        <v>390.56943713647024</v>
      </c>
    </row>
    <row r="84" spans="1:5" ht="15.75">
      <c r="A84" s="21">
        <v>331.63</v>
      </c>
      <c r="B84" s="21">
        <v>0.954</v>
      </c>
      <c r="C84" s="21">
        <f>B84*(1+($I$28+$I$29*A84)/(1282900)+($I$30+A84*$I$31-$I$32)/400)</f>
        <v>0.9427374324016404</v>
      </c>
      <c r="D84" s="22">
        <f>$G$18</f>
        <v>0.8213904353399384</v>
      </c>
      <c r="E84" s="21">
        <f>E83+(A84-A83)/D84</f>
        <v>403.7422226164011</v>
      </c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2" sqref="A2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13" sqref="B13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