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62A" sheetId="1" r:id="rId1"/>
    <sheet name="1063B" sheetId="2" r:id="rId2"/>
    <sheet name="Tabelle3" sheetId="3" r:id="rId3"/>
    <sheet name="Tabelle4" sheetId="4" r:id="rId4"/>
    <sheet name="Tabelle5" sheetId="5" r:id="rId5"/>
    <sheet name="Tabelle 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<sst xmlns="http://schemas.openxmlformats.org/spreadsheetml/2006/main" count="45" uniqueCount="23">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</sst>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E17" sqref="E17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2.49</v>
      </c>
      <c r="C3" s="21">
        <v>0</v>
      </c>
      <c r="F3" s="25">
        <f>1000*1/SLOPE(C3:C12,B3:B12)</f>
        <v>49.83419962053443</v>
      </c>
      <c r="G3" s="21">
        <f>INTERCEPT(B4:B12,A4:A12)</f>
        <v>4.691578947368452</v>
      </c>
    </row>
    <row r="4" spans="1:9" ht="15.75">
      <c r="A4" s="23">
        <v>87.7</v>
      </c>
      <c r="B4" s="23">
        <v>7.66</v>
      </c>
      <c r="C4" s="21">
        <f>LN($G$18+$G$20*A4)/$G$20-LN($G$18)/$G$20</f>
        <v>90.99853131648716</v>
      </c>
      <c r="E4" s="26"/>
      <c r="F4" s="26" t="s">
        <v>7</v>
      </c>
      <c r="I4" s="27">
        <f>SLOPE(E4:E12,A4:A12)*1000</f>
        <v>575.7607828809969</v>
      </c>
    </row>
    <row r="5" spans="1:9" ht="15.75">
      <c r="A5" s="23">
        <v>116.2</v>
      </c>
      <c r="B5" s="23">
        <v>8.398</v>
      </c>
      <c r="C5" s="21">
        <f>LN($G$18+$G$20*A5)/$G$20-LN($G$18)/$G$20</f>
        <v>118.40339680084064</v>
      </c>
      <c r="E5" s="26">
        <f>1000*1/SLOPE(C4:C5,B4:B5)</f>
        <v>26.929524628441094</v>
      </c>
      <c r="F5" s="28">
        <f>CORREL(C3:C11,B3:B11)</f>
        <v>0.9936684850660241</v>
      </c>
      <c r="I5" s="27"/>
    </row>
    <row r="6" spans="1:5" ht="15.75">
      <c r="A6" s="23">
        <v>144.7</v>
      </c>
      <c r="B6" s="23">
        <v>9.545</v>
      </c>
      <c r="C6" s="21">
        <f>LN($G$18+$G$20*A6)/$G$20-LN($G$18)/$G$20</f>
        <v>144.86934562514293</v>
      </c>
      <c r="E6" s="26">
        <f>1000*1/SLOPE(C5:C6,B5:B6)</f>
        <v>43.33870694054967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49.39748522082178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0.9908775595461002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21"/>
      <c r="D16" s="22">
        <f aca="true" t="shared" si="0" ref="D16:D21">G$18+G$20*A16</f>
        <v>0.9081064617515053</v>
      </c>
      <c r="E16" s="21">
        <v>0</v>
      </c>
    </row>
    <row r="17" spans="1:7" ht="15.75">
      <c r="A17" s="21">
        <v>0.5</v>
      </c>
      <c r="B17" s="21">
        <v>0.897</v>
      </c>
      <c r="C17" s="21">
        <f>B17*(1+($I$19+$I$20*A17)/(1282900)+($I$21+A17*$I$22-$I$23)/400)</f>
        <v>0.897</v>
      </c>
      <c r="D17" s="22">
        <f t="shared" si="0"/>
        <v>0.9087536608848117</v>
      </c>
      <c r="E17" s="21">
        <f>E16+(A17-A16)/D17</f>
        <v>0.5502041108843214</v>
      </c>
      <c r="G17" s="23" t="s">
        <v>14</v>
      </c>
    </row>
    <row r="18" spans="1:7" ht="15.75">
      <c r="A18" s="21">
        <v>2.7</v>
      </c>
      <c r="B18" s="21">
        <v>0.56</v>
      </c>
      <c r="C18" s="21">
        <f>B18*(1+($I$19+$I$20*A18)/(1282900)+($I$21+A18*$I$22-$I$23)/400)</f>
        <v>0.56</v>
      </c>
      <c r="D18" s="22">
        <f t="shared" si="0"/>
        <v>0.9116013370713597</v>
      </c>
      <c r="E18" s="21">
        <f>E17+(A18-A17)/D18</f>
        <v>2.9635397550243265</v>
      </c>
      <c r="G18" s="21">
        <f>INTERCEPT(C16:C1001,A16:A1001)</f>
        <v>0.9081064617515053</v>
      </c>
    </row>
    <row r="19" spans="1:7" ht="15.75">
      <c r="A19" s="21">
        <v>5.7</v>
      </c>
      <c r="B19" s="21">
        <v>0.903</v>
      </c>
      <c r="C19" s="21">
        <f>B19*(1+($I$19+$I$20*A19)/(1282900)+($I$21+A19*$I$22-$I$23)/400)</f>
        <v>0.903</v>
      </c>
      <c r="D19" s="22">
        <f t="shared" si="0"/>
        <v>0.9154845318711979</v>
      </c>
      <c r="E19" s="21">
        <f>E18+(A19-A18)/D19</f>
        <v>6.240492991872765</v>
      </c>
      <c r="G19" s="23" t="s">
        <v>21</v>
      </c>
    </row>
    <row r="20" spans="1:7" ht="15.75">
      <c r="A20" s="21">
        <v>8.7</v>
      </c>
      <c r="B20" s="21">
        <v>0.961</v>
      </c>
      <c r="C20" s="21">
        <f>B20*(1+($I$19+$I$20*A20)/(1282900)+($I$21+A20*$I$22-$I$23)/400)</f>
        <v>0.961</v>
      </c>
      <c r="D20" s="22">
        <f t="shared" si="0"/>
        <v>0.9193677266710362</v>
      </c>
      <c r="E20" s="21">
        <f>E19+(A20-A19)/D20</f>
        <v>9.503605142723199</v>
      </c>
      <c r="G20" s="36">
        <f>SLOPE(C16:C1001,A16:A1001)</f>
        <v>0.0012943982666127453</v>
      </c>
    </row>
    <row r="21" spans="1:5" ht="15.75">
      <c r="A21" s="21">
        <v>12.2</v>
      </c>
      <c r="B21" s="21">
        <v>0.872</v>
      </c>
      <c r="C21" s="21">
        <f>B21*(1+($I$22+$I$23*A21)/(1282900)+($I$24+A21*$I$25-$I$26)/400)</f>
        <v>0.872</v>
      </c>
      <c r="D21" s="22">
        <f t="shared" si="0"/>
        <v>0.9238981206041809</v>
      </c>
      <c r="E21" s="21">
        <f>E20+(A21-A20)/D21</f>
        <v>13.291901624711045</v>
      </c>
    </row>
    <row r="22" spans="1:5" ht="15.75">
      <c r="A22" s="21">
        <v>15.2</v>
      </c>
      <c r="B22" s="21">
        <v>0.903</v>
      </c>
      <c r="C22" s="21">
        <f aca="true" t="shared" si="1" ref="C22:C74">B22*(1+($I$22+$I$23*A22)/(1282900)+($I$24+A22*$I$25-$I$26)/400)</f>
        <v>0.903</v>
      </c>
      <c r="D22" s="22">
        <f aca="true" t="shared" si="2" ref="D22:D74">G$18+G$20*A22</f>
        <v>0.9277813154040191</v>
      </c>
      <c r="E22" s="21">
        <f aca="true" t="shared" si="3" ref="E22:E74">E21+(A22-A21)/D22</f>
        <v>16.525422229395346</v>
      </c>
    </row>
    <row r="23" spans="1:5" ht="15.75">
      <c r="A23" s="21">
        <v>18.2</v>
      </c>
      <c r="B23" s="21">
        <v>0.934</v>
      </c>
      <c r="C23" s="21">
        <f t="shared" si="1"/>
        <v>0.934</v>
      </c>
      <c r="D23" s="22">
        <f t="shared" si="2"/>
        <v>0.9316645102038573</v>
      </c>
      <c r="E23" s="21">
        <f t="shared" si="3"/>
        <v>19.745465460776533</v>
      </c>
    </row>
    <row r="24" spans="1:5" ht="15.75">
      <c r="A24" s="21">
        <v>21.7</v>
      </c>
      <c r="B24" s="21">
        <v>0.957</v>
      </c>
      <c r="C24" s="21">
        <f t="shared" si="1"/>
        <v>0.957</v>
      </c>
      <c r="D24" s="22">
        <f t="shared" si="2"/>
        <v>0.9361949041370019</v>
      </c>
      <c r="E24" s="21">
        <f t="shared" si="3"/>
        <v>23.484003220951966</v>
      </c>
    </row>
    <row r="25" spans="1:5" ht="15.75">
      <c r="A25" s="21">
        <v>24.7</v>
      </c>
      <c r="B25" s="21">
        <v>0.976</v>
      </c>
      <c r="C25" s="21">
        <f t="shared" si="1"/>
        <v>0.976</v>
      </c>
      <c r="D25" s="22">
        <f t="shared" si="2"/>
        <v>0.9400780989368401</v>
      </c>
      <c r="E25" s="21">
        <f t="shared" si="3"/>
        <v>26.67522744305945</v>
      </c>
    </row>
    <row r="26" spans="1:7" ht="15.75">
      <c r="A26" s="21">
        <v>27.7</v>
      </c>
      <c r="B26" s="21">
        <v>0.932</v>
      </c>
      <c r="C26" s="21">
        <f t="shared" si="1"/>
        <v>0.932</v>
      </c>
      <c r="D26" s="22">
        <f t="shared" si="2"/>
        <v>0.9439612937366784</v>
      </c>
      <c r="E26" s="21">
        <f t="shared" si="3"/>
        <v>29.853323854326987</v>
      </c>
      <c r="G26" s="37" t="s">
        <v>15</v>
      </c>
    </row>
    <row r="27" spans="1:5" ht="15.75">
      <c r="A27" s="21">
        <v>31.2</v>
      </c>
      <c r="B27" s="21">
        <v>0.89</v>
      </c>
      <c r="C27" s="21">
        <f t="shared" si="1"/>
        <v>0.89</v>
      </c>
      <c r="D27" s="22">
        <f t="shared" si="2"/>
        <v>0.948491687669823</v>
      </c>
      <c r="E27" s="21">
        <f t="shared" si="3"/>
        <v>33.543393093202994</v>
      </c>
    </row>
    <row r="28" spans="1:9" ht="15.75">
      <c r="A28" s="21">
        <v>34.2</v>
      </c>
      <c r="B28" s="21">
        <v>0.946</v>
      </c>
      <c r="C28" s="21">
        <f t="shared" si="1"/>
        <v>0.946</v>
      </c>
      <c r="D28" s="22">
        <f t="shared" si="2"/>
        <v>0.9523748824696612</v>
      </c>
      <c r="E28" s="21">
        <f t="shared" si="3"/>
        <v>36.69341316956255</v>
      </c>
      <c r="G28" s="23" t="s">
        <v>16</v>
      </c>
      <c r="I28" s="21">
        <v>4763</v>
      </c>
    </row>
    <row r="29" spans="1:9" ht="15.75">
      <c r="A29" s="21">
        <v>37.2</v>
      </c>
      <c r="B29" s="21">
        <v>0.928</v>
      </c>
      <c r="C29" s="21">
        <f t="shared" si="1"/>
        <v>0.928</v>
      </c>
      <c r="D29" s="22">
        <f t="shared" si="2"/>
        <v>0.9562580772694995</v>
      </c>
      <c r="E29" s="21">
        <f t="shared" si="3"/>
        <v>39.83064157192669</v>
      </c>
      <c r="G29" s="23" t="s">
        <v>17</v>
      </c>
      <c r="I29" s="21">
        <v>1.8</v>
      </c>
    </row>
    <row r="30" spans="1:9" ht="15.75">
      <c r="A30" s="21">
        <v>40.7</v>
      </c>
      <c r="B30" s="21">
        <v>1.042</v>
      </c>
      <c r="C30" s="21">
        <f t="shared" si="1"/>
        <v>1.042</v>
      </c>
      <c r="D30" s="22">
        <f t="shared" si="2"/>
        <v>0.9607884712026441</v>
      </c>
      <c r="E30" s="21">
        <f t="shared" si="3"/>
        <v>43.47348295158954</v>
      </c>
      <c r="G30" s="23" t="s">
        <v>18</v>
      </c>
      <c r="I30" s="21">
        <f>G3</f>
        <v>4.691578947368452</v>
      </c>
    </row>
    <row r="31" spans="1:9" ht="15.75">
      <c r="A31" s="21">
        <v>43.7</v>
      </c>
      <c r="B31" s="21">
        <v>0.897</v>
      </c>
      <c r="C31" s="21">
        <f t="shared" si="1"/>
        <v>0.897</v>
      </c>
      <c r="D31" s="22">
        <f t="shared" si="2"/>
        <v>0.9646716660024823</v>
      </c>
      <c r="E31" s="21">
        <f t="shared" si="3"/>
        <v>46.5833493504149</v>
      </c>
      <c r="G31" s="23" t="s">
        <v>19</v>
      </c>
      <c r="I31" s="21">
        <f>F9/1000</f>
        <v>0.049397485220821775</v>
      </c>
    </row>
    <row r="32" spans="1:9" ht="15.75">
      <c r="A32" s="21">
        <v>46.7</v>
      </c>
      <c r="B32" s="21">
        <v>0.926</v>
      </c>
      <c r="C32" s="21">
        <f t="shared" si="1"/>
        <v>0.926</v>
      </c>
      <c r="D32" s="22">
        <f t="shared" si="2"/>
        <v>0.9685548608023206</v>
      </c>
      <c r="E32" s="21">
        <f t="shared" si="3"/>
        <v>49.6807474652877</v>
      </c>
      <c r="G32" s="23" t="s">
        <v>20</v>
      </c>
      <c r="I32" s="21">
        <v>15</v>
      </c>
    </row>
    <row r="33" spans="1:5" ht="15.75">
      <c r="A33" s="21">
        <v>50.2</v>
      </c>
      <c r="B33" s="21">
        <v>1.044</v>
      </c>
      <c r="C33" s="21">
        <f t="shared" si="1"/>
        <v>1.044</v>
      </c>
      <c r="D33" s="22">
        <f t="shared" si="2"/>
        <v>0.9730852547354651</v>
      </c>
      <c r="E33" s="21">
        <f t="shared" si="3"/>
        <v>53.27755461344604</v>
      </c>
    </row>
    <row r="34" spans="1:5" ht="15.75">
      <c r="A34" s="21">
        <v>53.2</v>
      </c>
      <c r="B34" s="21">
        <v>0.995</v>
      </c>
      <c r="C34" s="21">
        <f t="shared" si="1"/>
        <v>0.995</v>
      </c>
      <c r="D34" s="22">
        <f t="shared" si="2"/>
        <v>0.9769684495353034</v>
      </c>
      <c r="E34" s="21">
        <f t="shared" si="3"/>
        <v>56.34827813724761</v>
      </c>
    </row>
    <row r="35" spans="1:5" ht="15.75">
      <c r="A35" s="21">
        <v>56.2</v>
      </c>
      <c r="B35" s="21">
        <v>1.07</v>
      </c>
      <c r="C35" s="21">
        <f t="shared" si="1"/>
        <v>1.07</v>
      </c>
      <c r="D35" s="22">
        <f t="shared" si="2"/>
        <v>0.9808516443351416</v>
      </c>
      <c r="E35" s="21">
        <f t="shared" si="3"/>
        <v>59.40684465678841</v>
      </c>
    </row>
    <row r="36" spans="1:5" ht="15.75">
      <c r="A36" s="21">
        <v>61.2</v>
      </c>
      <c r="B36" s="21">
        <v>1.038</v>
      </c>
      <c r="C36" s="21">
        <f t="shared" si="1"/>
        <v>1.038</v>
      </c>
      <c r="D36" s="22">
        <f t="shared" si="2"/>
        <v>0.9873236356682054</v>
      </c>
      <c r="E36" s="21">
        <f t="shared" si="3"/>
        <v>64.47104024511349</v>
      </c>
    </row>
    <row r="37" spans="1:5" ht="15.75">
      <c r="A37" s="21">
        <v>64.2</v>
      </c>
      <c r="B37" s="21">
        <v>1.022</v>
      </c>
      <c r="C37" s="21">
        <f t="shared" si="1"/>
        <v>1.022</v>
      </c>
      <c r="D37" s="22">
        <f t="shared" si="2"/>
        <v>0.9912068304680436</v>
      </c>
      <c r="E37" s="21">
        <f t="shared" si="3"/>
        <v>67.49765377095392</v>
      </c>
    </row>
    <row r="38" spans="1:5" ht="15.75">
      <c r="A38" s="21">
        <v>67.2</v>
      </c>
      <c r="B38" s="21">
        <v>1.065</v>
      </c>
      <c r="C38" s="21">
        <f t="shared" si="1"/>
        <v>1.065</v>
      </c>
      <c r="D38" s="22">
        <f t="shared" si="2"/>
        <v>0.9950900252678818</v>
      </c>
      <c r="E38" s="21">
        <f t="shared" si="3"/>
        <v>70.51245637556488</v>
      </c>
    </row>
    <row r="39" spans="1:5" ht="15.75">
      <c r="A39" s="21">
        <v>69.2</v>
      </c>
      <c r="B39" s="21">
        <v>1.073</v>
      </c>
      <c r="C39" s="21">
        <f t="shared" si="1"/>
        <v>1.073</v>
      </c>
      <c r="D39" s="22">
        <f t="shared" si="2"/>
        <v>0.9976788218011073</v>
      </c>
      <c r="E39" s="21">
        <f t="shared" si="3"/>
        <v>72.51710953276972</v>
      </c>
    </row>
    <row r="40" spans="1:5" ht="15.75">
      <c r="A40" s="21">
        <v>72.2</v>
      </c>
      <c r="B40" s="21">
        <v>1.11</v>
      </c>
      <c r="C40" s="21">
        <f t="shared" si="1"/>
        <v>1.11</v>
      </c>
      <c r="D40" s="22">
        <f t="shared" si="2"/>
        <v>1.0015620166009456</v>
      </c>
      <c r="E40" s="21">
        <f t="shared" si="3"/>
        <v>75.51243079123883</v>
      </c>
    </row>
    <row r="41" spans="1:5" ht="15.75">
      <c r="A41" s="21">
        <v>75.2</v>
      </c>
      <c r="B41" s="21">
        <v>1.077</v>
      </c>
      <c r="C41" s="21">
        <f t="shared" si="1"/>
        <v>1.077</v>
      </c>
      <c r="D41" s="22">
        <f t="shared" si="2"/>
        <v>1.0054452114007837</v>
      </c>
      <c r="E41" s="21">
        <f t="shared" si="3"/>
        <v>78.49618362628432</v>
      </c>
    </row>
    <row r="42" spans="1:5" ht="15.75">
      <c r="A42" s="21">
        <v>78.7</v>
      </c>
      <c r="B42" s="21">
        <v>1.019</v>
      </c>
      <c r="C42" s="21">
        <f t="shared" si="1"/>
        <v>1.019</v>
      </c>
      <c r="D42" s="22">
        <f t="shared" si="2"/>
        <v>1.0099756053339284</v>
      </c>
      <c r="E42" s="21">
        <f t="shared" si="3"/>
        <v>81.96161386194115</v>
      </c>
    </row>
    <row r="43" spans="1:5" ht="15.75">
      <c r="A43" s="21">
        <v>81.7</v>
      </c>
      <c r="B43" s="21">
        <v>1.061</v>
      </c>
      <c r="C43" s="21">
        <f t="shared" si="1"/>
        <v>1.061</v>
      </c>
      <c r="D43" s="22">
        <f t="shared" si="2"/>
        <v>1.0138588001337667</v>
      </c>
      <c r="E43" s="21">
        <f t="shared" si="3"/>
        <v>84.92060578429185</v>
      </c>
    </row>
    <row r="44" spans="1:5" ht="15.75">
      <c r="A44" s="21">
        <v>86.2</v>
      </c>
      <c r="B44" s="21">
        <v>1.091</v>
      </c>
      <c r="C44" s="21">
        <f t="shared" si="1"/>
        <v>1.091</v>
      </c>
      <c r="D44" s="22">
        <f t="shared" si="2"/>
        <v>1.019683592333524</v>
      </c>
      <c r="E44" s="21">
        <f t="shared" si="3"/>
        <v>89.33373946010383</v>
      </c>
    </row>
    <row r="45" spans="1:5" ht="15.75">
      <c r="A45" s="21">
        <v>88.2</v>
      </c>
      <c r="B45" s="21">
        <v>1.077</v>
      </c>
      <c r="C45" s="21">
        <f t="shared" si="1"/>
        <v>1.077</v>
      </c>
      <c r="D45" s="22">
        <f t="shared" si="2"/>
        <v>1.0222723888667495</v>
      </c>
      <c r="E45" s="21">
        <f t="shared" si="3"/>
        <v>91.29016518555761</v>
      </c>
    </row>
    <row r="46" spans="1:5" ht="15.75">
      <c r="A46" s="21">
        <v>91.2</v>
      </c>
      <c r="B46" s="21">
        <v>1.087</v>
      </c>
      <c r="C46" s="21">
        <f t="shared" si="1"/>
        <v>1.087</v>
      </c>
      <c r="D46" s="22">
        <f t="shared" si="2"/>
        <v>1.0261555836665877</v>
      </c>
      <c r="E46" s="21">
        <f t="shared" si="3"/>
        <v>94.21369846623286</v>
      </c>
    </row>
    <row r="47" spans="1:5" ht="15.75">
      <c r="A47" s="21">
        <v>94.2</v>
      </c>
      <c r="B47" s="21">
        <v>1.009</v>
      </c>
      <c r="C47" s="21">
        <f t="shared" si="1"/>
        <v>1.009</v>
      </c>
      <c r="D47" s="22">
        <f t="shared" si="2"/>
        <v>1.030038778466426</v>
      </c>
      <c r="E47" s="21">
        <f t="shared" si="3"/>
        <v>97.12621017231304</v>
      </c>
    </row>
    <row r="48" spans="1:5" ht="15.75">
      <c r="A48" s="21">
        <v>97.7</v>
      </c>
      <c r="B48" s="21">
        <v>1.011</v>
      </c>
      <c r="C48" s="21">
        <f t="shared" si="1"/>
        <v>1.011</v>
      </c>
      <c r="D48" s="22">
        <f t="shared" si="2"/>
        <v>1.0345691723995705</v>
      </c>
      <c r="E48" s="21">
        <f t="shared" si="3"/>
        <v>100.50926090818808</v>
      </c>
    </row>
    <row r="49" spans="1:5" ht="15.75">
      <c r="A49" s="21">
        <v>100.7</v>
      </c>
      <c r="B49" s="21">
        <v>1.076</v>
      </c>
      <c r="C49" s="21">
        <f t="shared" si="1"/>
        <v>1.076</v>
      </c>
      <c r="D49" s="22">
        <f t="shared" si="2"/>
        <v>1.0384523671994088</v>
      </c>
      <c r="E49" s="21">
        <f t="shared" si="3"/>
        <v>103.39817531077226</v>
      </c>
    </row>
    <row r="50" spans="1:5" ht="15.75">
      <c r="A50" s="21">
        <v>103.7</v>
      </c>
      <c r="B50" s="21">
        <v>1.027</v>
      </c>
      <c r="C50" s="21">
        <f t="shared" si="1"/>
        <v>1.027</v>
      </c>
      <c r="D50" s="22">
        <f t="shared" si="2"/>
        <v>1.0423355619992472</v>
      </c>
      <c r="E50" s="21">
        <f t="shared" si="3"/>
        <v>106.27632713574296</v>
      </c>
    </row>
    <row r="51" spans="1:5" ht="15.75">
      <c r="A51" s="21">
        <v>107.2</v>
      </c>
      <c r="B51" s="21">
        <v>0.958</v>
      </c>
      <c r="C51" s="21">
        <f t="shared" si="1"/>
        <v>0.958</v>
      </c>
      <c r="D51" s="22">
        <f t="shared" si="2"/>
        <v>1.0468659559323916</v>
      </c>
      <c r="E51" s="21">
        <f t="shared" si="3"/>
        <v>109.61963960107451</v>
      </c>
    </row>
    <row r="52" spans="1:5" ht="15.75">
      <c r="A52" s="21">
        <v>110.2</v>
      </c>
      <c r="B52" s="21">
        <v>1.048</v>
      </c>
      <c r="C52" s="21">
        <f t="shared" si="1"/>
        <v>1.048</v>
      </c>
      <c r="D52" s="22">
        <f t="shared" si="2"/>
        <v>1.05074915073223</v>
      </c>
      <c r="E52" s="21">
        <f t="shared" si="3"/>
        <v>112.47474540621307</v>
      </c>
    </row>
    <row r="53" spans="1:5" ht="15.75">
      <c r="A53" s="21">
        <v>113.2</v>
      </c>
      <c r="B53" s="21">
        <v>1.15</v>
      </c>
      <c r="C53" s="21">
        <f t="shared" si="1"/>
        <v>1.15</v>
      </c>
      <c r="D53" s="22">
        <f t="shared" si="2"/>
        <v>1.054632345532068</v>
      </c>
      <c r="E53" s="21">
        <f t="shared" si="3"/>
        <v>115.31933860754</v>
      </c>
    </row>
    <row r="54" spans="1:5" ht="15.75">
      <c r="A54" s="21">
        <v>116.7</v>
      </c>
      <c r="B54" s="21">
        <v>1.016</v>
      </c>
      <c r="C54" s="21">
        <f t="shared" si="1"/>
        <v>1.016</v>
      </c>
      <c r="D54" s="22">
        <f t="shared" si="2"/>
        <v>1.0591627394652128</v>
      </c>
      <c r="E54" s="21">
        <f t="shared" si="3"/>
        <v>118.6238355177761</v>
      </c>
    </row>
    <row r="55" spans="1:5" ht="15.75">
      <c r="A55" s="21">
        <v>119.7</v>
      </c>
      <c r="B55" s="21">
        <v>1.113</v>
      </c>
      <c r="C55" s="21">
        <f t="shared" si="1"/>
        <v>1.113</v>
      </c>
      <c r="D55" s="22">
        <f t="shared" si="2"/>
        <v>1.063045934265051</v>
      </c>
      <c r="E55" s="21">
        <f t="shared" si="3"/>
        <v>121.44591488735112</v>
      </c>
    </row>
    <row r="56" spans="1:5" ht="15.75">
      <c r="A56" s="21">
        <v>122.7</v>
      </c>
      <c r="B56" s="21">
        <v>1.033</v>
      </c>
      <c r="C56" s="21">
        <f t="shared" si="1"/>
        <v>1.033</v>
      </c>
      <c r="D56" s="22">
        <f t="shared" si="2"/>
        <v>1.0669291290648892</v>
      </c>
      <c r="E56" s="21">
        <f t="shared" si="3"/>
        <v>124.25772301806488</v>
      </c>
    </row>
    <row r="57" spans="1:5" ht="15.75">
      <c r="A57" s="21">
        <v>126.2</v>
      </c>
      <c r="B57" s="21">
        <v>1.089</v>
      </c>
      <c r="C57" s="21">
        <f t="shared" si="1"/>
        <v>1.089</v>
      </c>
      <c r="D57" s="22">
        <f t="shared" si="2"/>
        <v>1.0714595229980337</v>
      </c>
      <c r="E57" s="21">
        <f t="shared" si="3"/>
        <v>127.52429531956135</v>
      </c>
    </row>
    <row r="58" spans="1:5" ht="15.75">
      <c r="A58" s="21">
        <v>129.2</v>
      </c>
      <c r="B58" s="21">
        <v>1.093</v>
      </c>
      <c r="C58" s="21">
        <f t="shared" si="1"/>
        <v>1.093</v>
      </c>
      <c r="D58" s="22">
        <f t="shared" si="2"/>
        <v>1.075342717797872</v>
      </c>
      <c r="E58" s="21">
        <f t="shared" si="3"/>
        <v>130.3141035828688</v>
      </c>
    </row>
    <row r="59" spans="1:5" ht="15.75">
      <c r="A59" s="21">
        <v>132.2</v>
      </c>
      <c r="B59" s="21">
        <v>0.947</v>
      </c>
      <c r="C59" s="21">
        <f t="shared" si="1"/>
        <v>0.947</v>
      </c>
      <c r="D59" s="22">
        <f t="shared" si="2"/>
        <v>1.0792259125977102</v>
      </c>
      <c r="E59" s="21">
        <f t="shared" si="3"/>
        <v>133.09387375423074</v>
      </c>
    </row>
    <row r="60" spans="1:5" ht="15.75">
      <c r="A60" s="21">
        <v>135.7</v>
      </c>
      <c r="B60" s="21">
        <v>1.089</v>
      </c>
      <c r="C60" s="21">
        <f t="shared" si="1"/>
        <v>1.089</v>
      </c>
      <c r="D60" s="22">
        <f t="shared" si="2"/>
        <v>1.0837563065308549</v>
      </c>
      <c r="E60" s="21">
        <f t="shared" si="3"/>
        <v>136.3233820661165</v>
      </c>
    </row>
    <row r="61" spans="1:5" ht="15.75">
      <c r="A61" s="21">
        <v>138.7</v>
      </c>
      <c r="B61" s="21">
        <v>1.101</v>
      </c>
      <c r="C61" s="21">
        <f t="shared" si="1"/>
        <v>1.101</v>
      </c>
      <c r="D61" s="22">
        <f t="shared" si="2"/>
        <v>1.0876395013306932</v>
      </c>
      <c r="E61" s="21">
        <f t="shared" si="3"/>
        <v>139.08164893333637</v>
      </c>
    </row>
    <row r="62" spans="1:5" ht="15.75">
      <c r="A62" s="21">
        <v>141.3</v>
      </c>
      <c r="B62" s="21">
        <v>1.103</v>
      </c>
      <c r="C62" s="21">
        <f t="shared" si="1"/>
        <v>1.103</v>
      </c>
      <c r="D62" s="22">
        <f t="shared" si="2"/>
        <v>1.0910049368238863</v>
      </c>
      <c r="E62" s="21">
        <f t="shared" si="3"/>
        <v>141.46477288836547</v>
      </c>
    </row>
    <row r="63" spans="1:5" ht="15.75">
      <c r="A63" s="21">
        <v>145.2</v>
      </c>
      <c r="B63" s="21">
        <v>1.095</v>
      </c>
      <c r="C63" s="21">
        <f t="shared" si="1"/>
        <v>1.095</v>
      </c>
      <c r="D63" s="22">
        <f t="shared" si="2"/>
        <v>1.096053090063676</v>
      </c>
      <c r="E63" s="21">
        <f t="shared" si="3"/>
        <v>145.0229946892578</v>
      </c>
    </row>
    <row r="64" spans="1:5" ht="15.75">
      <c r="A64" s="21">
        <v>148.2</v>
      </c>
      <c r="B64" s="21">
        <v>1.077</v>
      </c>
      <c r="C64" s="21">
        <f t="shared" si="1"/>
        <v>1.077</v>
      </c>
      <c r="D64" s="22">
        <f t="shared" si="2"/>
        <v>1.0999362848635141</v>
      </c>
      <c r="E64" s="21">
        <f t="shared" si="3"/>
        <v>147.750425397094</v>
      </c>
    </row>
    <row r="65" spans="1:5" ht="15.75">
      <c r="A65" s="21">
        <v>151.2</v>
      </c>
      <c r="B65" s="21">
        <v>1.144</v>
      </c>
      <c r="C65" s="21">
        <f t="shared" si="1"/>
        <v>1.144</v>
      </c>
      <c r="D65" s="22">
        <f t="shared" si="2"/>
        <v>1.1038194796633525</v>
      </c>
      <c r="E65" s="21">
        <f t="shared" si="3"/>
        <v>150.4682611077982</v>
      </c>
    </row>
    <row r="66" spans="1:5" ht="15.75">
      <c r="A66" s="21">
        <v>154.7</v>
      </c>
      <c r="B66" s="21">
        <v>1.065</v>
      </c>
      <c r="C66" s="21">
        <f t="shared" si="1"/>
        <v>1.065</v>
      </c>
      <c r="D66" s="22">
        <f t="shared" si="2"/>
        <v>1.108349873596497</v>
      </c>
      <c r="E66" s="21">
        <f t="shared" si="3"/>
        <v>153.62610871835716</v>
      </c>
    </row>
    <row r="67" spans="1:5" ht="15.75">
      <c r="A67" s="21">
        <v>157.8</v>
      </c>
      <c r="B67" s="21">
        <v>1.077</v>
      </c>
      <c r="C67" s="21">
        <f t="shared" si="1"/>
        <v>1.077</v>
      </c>
      <c r="D67" s="22">
        <f t="shared" si="2"/>
        <v>1.1123625082229966</v>
      </c>
      <c r="E67" s="21">
        <f t="shared" si="3"/>
        <v>156.41296999521938</v>
      </c>
    </row>
    <row r="68" spans="1:5" ht="15.75">
      <c r="A68" s="21">
        <v>160.7</v>
      </c>
      <c r="B68" s="21">
        <v>1.201</v>
      </c>
      <c r="C68" s="21">
        <f t="shared" si="1"/>
        <v>1.201</v>
      </c>
      <c r="D68" s="22">
        <f t="shared" si="2"/>
        <v>1.1161162631961734</v>
      </c>
      <c r="E68" s="21">
        <f t="shared" si="3"/>
        <v>159.01126561694554</v>
      </c>
    </row>
    <row r="69" spans="1:5" ht="15.75">
      <c r="A69" s="21">
        <v>164.2</v>
      </c>
      <c r="B69" s="21">
        <v>1.133</v>
      </c>
      <c r="C69" s="21">
        <f t="shared" si="1"/>
        <v>1.133</v>
      </c>
      <c r="D69" s="22">
        <f t="shared" si="2"/>
        <v>1.120646657129318</v>
      </c>
      <c r="E69" s="21">
        <f t="shared" si="3"/>
        <v>162.1344623692258</v>
      </c>
    </row>
    <row r="70" spans="1:5" ht="15.75">
      <c r="A70" s="21">
        <v>167.2</v>
      </c>
      <c r="B70" s="21">
        <v>1.119</v>
      </c>
      <c r="C70" s="21">
        <f t="shared" si="1"/>
        <v>1.119</v>
      </c>
      <c r="D70" s="22">
        <f t="shared" si="2"/>
        <v>1.1245298519291564</v>
      </c>
      <c r="E70" s="21">
        <f t="shared" si="3"/>
        <v>164.80224392687268</v>
      </c>
    </row>
    <row r="71" spans="1:5" ht="15.75">
      <c r="A71" s="21">
        <v>170.2</v>
      </c>
      <c r="B71" s="21">
        <v>1.082</v>
      </c>
      <c r="C71" s="21">
        <f t="shared" si="1"/>
        <v>1.082</v>
      </c>
      <c r="D71" s="22">
        <f t="shared" si="2"/>
        <v>1.1284130467289946</v>
      </c>
      <c r="E71" s="21">
        <f t="shared" si="3"/>
        <v>167.46084487862194</v>
      </c>
    </row>
    <row r="72" spans="1:5" ht="15.75">
      <c r="A72" s="21">
        <v>173.7</v>
      </c>
      <c r="B72" s="21">
        <v>1.052</v>
      </c>
      <c r="C72" s="21">
        <f t="shared" si="1"/>
        <v>1.052</v>
      </c>
      <c r="D72" s="22">
        <f t="shared" si="2"/>
        <v>1.1329434406621393</v>
      </c>
      <c r="E72" s="21">
        <f t="shared" si="3"/>
        <v>170.5501429621648</v>
      </c>
    </row>
    <row r="73" spans="1:5" ht="15.75">
      <c r="A73" s="21">
        <v>176.7</v>
      </c>
      <c r="B73" s="21">
        <v>1.059</v>
      </c>
      <c r="C73" s="21">
        <f t="shared" si="1"/>
        <v>1.059</v>
      </c>
      <c r="D73" s="22">
        <f t="shared" si="2"/>
        <v>1.1368266354619774</v>
      </c>
      <c r="E73" s="21">
        <f t="shared" si="3"/>
        <v>173.18906776073877</v>
      </c>
    </row>
    <row r="74" spans="1:5" ht="15.75">
      <c r="A74" s="21">
        <v>179.7</v>
      </c>
      <c r="B74" s="21">
        <v>1.087</v>
      </c>
      <c r="C74" s="21">
        <f t="shared" si="1"/>
        <v>1.087</v>
      </c>
      <c r="D74" s="22">
        <f t="shared" si="2"/>
        <v>1.1407098302618157</v>
      </c>
      <c r="E74" s="21">
        <f t="shared" si="3"/>
        <v>175.81900915373214</v>
      </c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2.34</v>
      </c>
      <c r="C3" s="21">
        <v>0</v>
      </c>
      <c r="F3" s="25">
        <f>1000*1/SLOPE(C3:C12,B3:B12)</f>
        <v>48.23728550470036</v>
      </c>
      <c r="G3" s="21">
        <f>INTERCEPT(B4:B12,A4:A12)</f>
        <v>6.271880701754467</v>
      </c>
    </row>
    <row r="4" spans="1:9" ht="15.75">
      <c r="A4" s="23">
        <v>112.3</v>
      </c>
      <c r="B4" s="23">
        <v>8.51</v>
      </c>
      <c r="C4" s="21">
        <f>(A4-$A$3)/2/3*(1/($G$18*(0.6/$G$18)^$G$20)+4/($G$18*(0.6/$G$18)^($G$20*EXP(-((A4+$A$3)/2)/$G$22)))+1/($G$18*(0.6/$G$18)^($G$20*EXP(-(A4/$G$22)))))</f>
        <v>118.35426738774599</v>
      </c>
      <c r="E4" s="26">
        <f>1000*1/SLOPE(C3:C4,B3:B4)</f>
        <v>52.13162259528987</v>
      </c>
      <c r="F4" s="26" t="s">
        <v>7</v>
      </c>
      <c r="I4" s="27">
        <f>SLOPE(E4:E12,A4:A12)*1000</f>
        <v>-1133.7123478245035</v>
      </c>
    </row>
    <row r="5" spans="1:9" ht="15.75">
      <c r="A5" s="23">
        <v>140.8</v>
      </c>
      <c r="B5" s="23">
        <v>9.078</v>
      </c>
      <c r="C5" s="21">
        <f>(A5-$A$3)/2/3*(1/($G$18*(0.6/$G$18)^$G$20)+4/($G$18*(0.6/$G$18)^($G$20*EXP(-((A5+$A$3)/2)/$G$22)))+1/($G$18*(0.6/$G$18)^($G$20*EXP(-(A5/$G$22)))))</f>
        <v>147.01100209637957</v>
      </c>
      <c r="E5" s="26">
        <f>1000*1/SLOPE(C4:C5,B4:B5)</f>
        <v>19.820820682292123</v>
      </c>
      <c r="F5" s="28">
        <f>CORREL(C3:C11,B3:B11)</f>
        <v>0.9940830359548143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49.86105705635617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0.993215997946037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>$G$18^(1-$G$20*EXP(-A16/$G$22))*0.6^($G$20*EXP(-A16/$G$22))</f>
        <v>0.8945802992616239</v>
      </c>
      <c r="E16" s="21">
        <v>0</v>
      </c>
    </row>
    <row r="17" spans="1:7" ht="15.75">
      <c r="A17" s="21">
        <v>0.5</v>
      </c>
      <c r="B17" s="21">
        <v>0.965</v>
      </c>
      <c r="C17" s="21">
        <f aca="true" t="shared" si="0" ref="C17:C22">B17*(1+($I$19+$I$20*A17)/(1282900)+($I$21+A17*$I$22-$I$23)/400)</f>
        <v>0.965</v>
      </c>
      <c r="D17" s="22">
        <f aca="true" t="shared" si="1" ref="D17:D80">$G$18^(1-$G$20*EXP(-A17/$G$22))*0.6^($G$20*EXP(-A17/$G$22))</f>
        <v>0.8952463321592371</v>
      </c>
      <c r="E17" s="21">
        <f>E16+(A17-A16)/D17</f>
        <v>0.5585054995914411</v>
      </c>
      <c r="G17" s="23" t="s">
        <v>14</v>
      </c>
    </row>
    <row r="18" spans="1:7" ht="15.75">
      <c r="A18" s="21">
        <v>3.5</v>
      </c>
      <c r="B18" s="21">
        <v>0.817</v>
      </c>
      <c r="C18" s="21">
        <f t="shared" si="0"/>
        <v>0.817</v>
      </c>
      <c r="D18" s="22">
        <f t="shared" si="1"/>
        <v>0.8991827466302909</v>
      </c>
      <c r="E18" s="21">
        <f aca="true" t="shared" si="2" ref="E18:E81">E17+(A18-A17)/D18</f>
        <v>3.894868448327472</v>
      </c>
      <c r="G18" s="23">
        <v>1.037</v>
      </c>
    </row>
    <row r="19" spans="1:7" ht="15.75">
      <c r="A19" s="21">
        <v>3.5</v>
      </c>
      <c r="B19" s="21">
        <v>0.888</v>
      </c>
      <c r="C19" s="21">
        <f t="shared" si="0"/>
        <v>0.888</v>
      </c>
      <c r="D19" s="22">
        <f t="shared" si="1"/>
        <v>0.8991827466302909</v>
      </c>
      <c r="E19" s="21">
        <f t="shared" si="2"/>
        <v>3.894868448327472</v>
      </c>
      <c r="G19" s="23" t="s">
        <v>21</v>
      </c>
    </row>
    <row r="20" spans="1:7" ht="15.75">
      <c r="A20" s="21">
        <v>7.62</v>
      </c>
      <c r="B20" s="21">
        <v>0.897</v>
      </c>
      <c r="C20" s="21">
        <f t="shared" si="0"/>
        <v>0.897</v>
      </c>
      <c r="D20" s="22">
        <f t="shared" si="1"/>
        <v>0.9044246575300153</v>
      </c>
      <c r="E20" s="21">
        <f t="shared" si="2"/>
        <v>8.450250663637394</v>
      </c>
      <c r="G20" s="23">
        <v>0.27</v>
      </c>
    </row>
    <row r="21" spans="1:7" ht="15.75">
      <c r="A21" s="21">
        <v>10.62</v>
      </c>
      <c r="B21" s="21">
        <v>0.886</v>
      </c>
      <c r="C21" s="21">
        <f t="shared" si="0"/>
        <v>0.886</v>
      </c>
      <c r="D21" s="22">
        <f t="shared" si="1"/>
        <v>0.9081249018144939</v>
      </c>
      <c r="E21" s="21">
        <f t="shared" si="2"/>
        <v>11.75376100016247</v>
      </c>
      <c r="G21" s="23" t="s">
        <v>22</v>
      </c>
    </row>
    <row r="22" spans="1:7" ht="15.75">
      <c r="A22" s="21">
        <v>11.3</v>
      </c>
      <c r="B22" s="21">
        <v>0.917</v>
      </c>
      <c r="C22" s="21">
        <f t="shared" si="0"/>
        <v>0.917</v>
      </c>
      <c r="D22" s="22">
        <f t="shared" si="1"/>
        <v>0.9089502061341744</v>
      </c>
      <c r="E22" s="21">
        <f t="shared" si="2"/>
        <v>12.501876788476206</v>
      </c>
      <c r="G22" s="23">
        <v>99</v>
      </c>
    </row>
    <row r="23" spans="1:5" ht="15.75">
      <c r="A23" s="21">
        <v>15.3</v>
      </c>
      <c r="B23" s="21">
        <v>0.834</v>
      </c>
      <c r="C23" s="21">
        <f aca="true" t="shared" si="3" ref="C23:C81">B23*(1+($I$28+$I$29*A23)/(1282900)+($I$30+A23*$I$31-$I$32)/400)</f>
        <v>0.8203897282056232</v>
      </c>
      <c r="D23" s="22">
        <f t="shared" si="1"/>
        <v>0.9137064023262249</v>
      </c>
      <c r="E23" s="21">
        <f t="shared" si="2"/>
        <v>16.879650644297193</v>
      </c>
    </row>
    <row r="24" spans="1:5" ht="15.75">
      <c r="A24" s="21">
        <v>18.3</v>
      </c>
      <c r="B24" s="21">
        <v>0.935</v>
      </c>
      <c r="C24" s="21">
        <f t="shared" si="3"/>
        <v>0.920095068138451</v>
      </c>
      <c r="D24" s="22">
        <f t="shared" si="1"/>
        <v>0.9171650611646479</v>
      </c>
      <c r="E24" s="21">
        <f t="shared" si="2"/>
        <v>20.15059949203295</v>
      </c>
    </row>
    <row r="25" spans="1:5" ht="15.75">
      <c r="A25" s="21">
        <v>20.8</v>
      </c>
      <c r="B25" s="21">
        <v>0.925</v>
      </c>
      <c r="C25" s="21">
        <f t="shared" si="3"/>
        <v>0.910545983012584</v>
      </c>
      <c r="D25" s="22">
        <f t="shared" si="1"/>
        <v>0.9199778876213182</v>
      </c>
      <c r="E25" s="21">
        <f t="shared" si="2"/>
        <v>22.868056110978394</v>
      </c>
    </row>
    <row r="26" spans="1:7" ht="15.75">
      <c r="A26" s="21">
        <v>21.3</v>
      </c>
      <c r="B26" s="21">
        <v>0.957</v>
      </c>
      <c r="C26" s="21">
        <f t="shared" si="3"/>
        <v>0.9421062698136978</v>
      </c>
      <c r="D26" s="22">
        <f t="shared" si="1"/>
        <v>0.9205329955143015</v>
      </c>
      <c r="E26" s="21">
        <f t="shared" si="2"/>
        <v>23.411219693855344</v>
      </c>
      <c r="G26" s="37" t="s">
        <v>15</v>
      </c>
    </row>
    <row r="27" spans="1:5" ht="15.75">
      <c r="A27" s="21">
        <v>24.8</v>
      </c>
      <c r="B27" s="21">
        <v>0.849</v>
      </c>
      <c r="C27" s="21">
        <f t="shared" si="3"/>
        <v>0.8361616415042897</v>
      </c>
      <c r="D27" s="22">
        <f t="shared" si="1"/>
        <v>0.924350274206384</v>
      </c>
      <c r="E27" s="21">
        <f t="shared" si="2"/>
        <v>27.197663099202934</v>
      </c>
    </row>
    <row r="28" spans="1:9" ht="15.75">
      <c r="A28" s="21">
        <v>27.8</v>
      </c>
      <c r="B28" s="21">
        <v>0.983</v>
      </c>
      <c r="C28" s="21">
        <f t="shared" si="3"/>
        <v>0.9685070664492735</v>
      </c>
      <c r="D28" s="22">
        <f t="shared" si="1"/>
        <v>0.9275285223066367</v>
      </c>
      <c r="E28" s="21">
        <f t="shared" si="2"/>
        <v>30.43206498318965</v>
      </c>
      <c r="G28" s="23" t="s">
        <v>16</v>
      </c>
      <c r="I28" s="21">
        <v>4583</v>
      </c>
    </row>
    <row r="29" spans="1:9" ht="15.75">
      <c r="A29" s="21">
        <v>30.3</v>
      </c>
      <c r="B29" s="21">
        <v>0.981</v>
      </c>
      <c r="C29" s="21">
        <f t="shared" si="3"/>
        <v>0.9668457052360151</v>
      </c>
      <c r="D29" s="22">
        <f t="shared" si="1"/>
        <v>0.9301124902113886</v>
      </c>
      <c r="E29" s="21">
        <f t="shared" si="2"/>
        <v>33.11991191171742</v>
      </c>
      <c r="G29" s="23" t="s">
        <v>17</v>
      </c>
      <c r="I29" s="21">
        <v>1.8</v>
      </c>
    </row>
    <row r="30" spans="1:9" ht="15.75">
      <c r="A30" s="21">
        <v>30.8</v>
      </c>
      <c r="B30" s="21">
        <v>1.07</v>
      </c>
      <c r="C30" s="21">
        <f t="shared" si="3"/>
        <v>1.0546290143252728</v>
      </c>
      <c r="D30" s="22">
        <f t="shared" si="1"/>
        <v>0.9306223476746405</v>
      </c>
      <c r="E30" s="21">
        <f t="shared" si="2"/>
        <v>33.65718678078688</v>
      </c>
      <c r="G30" s="23" t="s">
        <v>18</v>
      </c>
      <c r="I30" s="21">
        <f>G3</f>
        <v>6.271880701754467</v>
      </c>
    </row>
    <row r="31" spans="1:9" ht="15.75">
      <c r="A31" s="21">
        <v>34.3</v>
      </c>
      <c r="B31" s="21">
        <v>1.035</v>
      </c>
      <c r="C31" s="21">
        <f t="shared" si="3"/>
        <v>1.0205884403995837</v>
      </c>
      <c r="D31" s="22">
        <f t="shared" si="1"/>
        <v>0.9341276944366406</v>
      </c>
      <c r="E31" s="21">
        <f t="shared" si="2"/>
        <v>37.403997865443564</v>
      </c>
      <c r="G31" s="23" t="s">
        <v>19</v>
      </c>
      <c r="I31" s="21">
        <f>F9/1000</f>
        <v>0.04986105705635617</v>
      </c>
    </row>
    <row r="32" spans="1:9" ht="15.75">
      <c r="A32" s="21">
        <v>37.3</v>
      </c>
      <c r="B32" s="21">
        <v>1.028</v>
      </c>
      <c r="C32" s="21">
        <f t="shared" si="3"/>
        <v>1.0140746657061872</v>
      </c>
      <c r="D32" s="22">
        <f t="shared" si="1"/>
        <v>0.9370452189280831</v>
      </c>
      <c r="E32" s="21">
        <f t="shared" si="2"/>
        <v>40.60555093823102</v>
      </c>
      <c r="G32" s="23" t="s">
        <v>20</v>
      </c>
      <c r="I32" s="21">
        <v>15</v>
      </c>
    </row>
    <row r="33" spans="1:5" ht="15.75">
      <c r="A33" s="21">
        <v>39.8</v>
      </c>
      <c r="B33" s="21">
        <v>0.975</v>
      </c>
      <c r="C33" s="21">
        <f t="shared" si="3"/>
        <v>0.962099866895337</v>
      </c>
      <c r="D33" s="22">
        <f t="shared" si="1"/>
        <v>0.9394165400429544</v>
      </c>
      <c r="E33" s="21">
        <f t="shared" si="2"/>
        <v>43.26677723501912</v>
      </c>
    </row>
    <row r="34" spans="1:5" ht="15.75">
      <c r="A34" s="21">
        <v>40.3</v>
      </c>
      <c r="B34" s="21">
        <v>0.947</v>
      </c>
      <c r="C34" s="21">
        <f t="shared" si="3"/>
        <v>0.9345300196367793</v>
      </c>
      <c r="D34" s="22">
        <f t="shared" si="1"/>
        <v>0.9398843677016816</v>
      </c>
      <c r="E34" s="21">
        <f t="shared" si="2"/>
        <v>43.79875756917731</v>
      </c>
    </row>
    <row r="35" spans="1:5" ht="15.75">
      <c r="A35" s="21">
        <v>43.8</v>
      </c>
      <c r="B35" s="21">
        <v>0.9</v>
      </c>
      <c r="C35" s="21">
        <f t="shared" si="3"/>
        <v>0.8885459853961729</v>
      </c>
      <c r="D35" s="22">
        <f t="shared" si="1"/>
        <v>0.9431001191150913</v>
      </c>
      <c r="E35" s="21">
        <f t="shared" si="2"/>
        <v>47.509922406357106</v>
      </c>
    </row>
    <row r="36" spans="1:5" ht="15.75">
      <c r="A36" s="21">
        <v>46.8</v>
      </c>
      <c r="B36" s="21">
        <v>1.002</v>
      </c>
      <c r="C36" s="21">
        <f t="shared" si="3"/>
        <v>0.9896267872167788</v>
      </c>
      <c r="D36" s="22">
        <f t="shared" si="1"/>
        <v>0.9457757694024128</v>
      </c>
      <c r="E36" s="21">
        <f t="shared" si="2"/>
        <v>50.68192162335497</v>
      </c>
    </row>
    <row r="37" spans="1:5" ht="15.75">
      <c r="A37" s="21">
        <v>49.3</v>
      </c>
      <c r="B37" s="21">
        <v>0.944</v>
      </c>
      <c r="C37" s="21">
        <f t="shared" si="3"/>
        <v>0.9326404926149646</v>
      </c>
      <c r="D37" s="22">
        <f t="shared" si="1"/>
        <v>0.9479499371157061</v>
      </c>
      <c r="E37" s="21">
        <f t="shared" si="2"/>
        <v>53.31919169650531</v>
      </c>
    </row>
    <row r="38" spans="1:5" ht="15.75">
      <c r="A38" s="21">
        <v>49.8</v>
      </c>
      <c r="B38" s="21">
        <v>0.953</v>
      </c>
      <c r="C38" s="21">
        <f t="shared" si="3"/>
        <v>0.9415922577743894</v>
      </c>
      <c r="D38" s="22">
        <f t="shared" si="1"/>
        <v>0.9483788098909031</v>
      </c>
      <c r="E38" s="21">
        <f t="shared" si="2"/>
        <v>53.846407187599546</v>
      </c>
    </row>
    <row r="39" spans="1:5" ht="15.75">
      <c r="A39" s="21">
        <v>53.3</v>
      </c>
      <c r="B39" s="21">
        <v>0.895</v>
      </c>
      <c r="C39" s="21">
        <f t="shared" si="3"/>
        <v>0.8846814075172893</v>
      </c>
      <c r="D39" s="22">
        <f t="shared" si="1"/>
        <v>0.9513262654175674</v>
      </c>
      <c r="E39" s="21">
        <f t="shared" si="2"/>
        <v>57.52548147286984</v>
      </c>
    </row>
    <row r="40" spans="1:5" ht="15.75">
      <c r="A40" s="21">
        <v>56.4</v>
      </c>
      <c r="B40" s="21">
        <v>0.958</v>
      </c>
      <c r="C40" s="21">
        <f t="shared" si="3"/>
        <v>0.9473294310986017</v>
      </c>
      <c r="D40" s="22">
        <f t="shared" si="1"/>
        <v>0.9538585386956568</v>
      </c>
      <c r="E40" s="21">
        <f t="shared" si="2"/>
        <v>60.775439275039396</v>
      </c>
    </row>
    <row r="41" spans="1:5" ht="15.75">
      <c r="A41" s="21">
        <v>58.8</v>
      </c>
      <c r="B41" s="21">
        <v>0.978</v>
      </c>
      <c r="C41" s="21">
        <f t="shared" si="3"/>
        <v>0.9674025414520679</v>
      </c>
      <c r="D41" s="22">
        <f t="shared" si="1"/>
        <v>0.9557697165746952</v>
      </c>
      <c r="E41" s="21">
        <f t="shared" si="2"/>
        <v>63.28650439708696</v>
      </c>
    </row>
    <row r="42" spans="1:5" ht="15.75">
      <c r="A42" s="21">
        <v>59.3</v>
      </c>
      <c r="B42" s="21">
        <v>1.006</v>
      </c>
      <c r="C42" s="21">
        <f t="shared" si="3"/>
        <v>0.9951625437549046</v>
      </c>
      <c r="D42" s="22">
        <f t="shared" si="1"/>
        <v>0.956162553796675</v>
      </c>
      <c r="E42" s="21">
        <f t="shared" si="2"/>
        <v>63.80942803388347</v>
      </c>
    </row>
    <row r="43" spans="1:5" ht="15.75">
      <c r="A43" s="21">
        <v>62.8</v>
      </c>
      <c r="B43" s="21">
        <v>0.9</v>
      </c>
      <c r="C43" s="21">
        <f t="shared" si="3"/>
        <v>0.8907015381022859</v>
      </c>
      <c r="D43" s="22">
        <f t="shared" si="1"/>
        <v>0.9588619133908486</v>
      </c>
      <c r="E43" s="21">
        <f t="shared" si="2"/>
        <v>67.45958865776606</v>
      </c>
    </row>
    <row r="44" spans="1:5" ht="15.75">
      <c r="A44" s="21">
        <v>65.8</v>
      </c>
      <c r="B44" s="21">
        <v>1.008</v>
      </c>
      <c r="C44" s="21">
        <f t="shared" si="3"/>
        <v>0.997966915153115</v>
      </c>
      <c r="D44" s="22">
        <f t="shared" si="1"/>
        <v>0.9611066774352777</v>
      </c>
      <c r="E44" s="21">
        <f t="shared" si="2"/>
        <v>70.58099034025726</v>
      </c>
    </row>
    <row r="45" spans="1:5" ht="15.75">
      <c r="A45" s="21">
        <v>68.3</v>
      </c>
      <c r="B45" s="21">
        <v>0.988</v>
      </c>
      <c r="C45" s="21">
        <f t="shared" si="3"/>
        <v>0.9784773419100073</v>
      </c>
      <c r="D45" s="22">
        <f t="shared" si="1"/>
        <v>0.9629299009212856</v>
      </c>
      <c r="E45" s="21">
        <f t="shared" si="2"/>
        <v>73.17723332493155</v>
      </c>
    </row>
    <row r="46" spans="1:5" ht="15.75">
      <c r="A46" s="21">
        <v>68.8</v>
      </c>
      <c r="B46" s="21">
        <v>1.055</v>
      </c>
      <c r="C46" s="21">
        <f t="shared" si="3"/>
        <v>1.0448980689994163</v>
      </c>
      <c r="D46" s="22">
        <f t="shared" si="1"/>
        <v>0.963289460737443</v>
      </c>
      <c r="E46" s="21">
        <f t="shared" si="2"/>
        <v>73.69628810584571</v>
      </c>
    </row>
    <row r="47" spans="1:5" ht="15.75">
      <c r="A47" s="21">
        <v>72.3</v>
      </c>
      <c r="B47" s="21">
        <v>1.015</v>
      </c>
      <c r="C47" s="21">
        <f t="shared" si="3"/>
        <v>1.0057288935246362</v>
      </c>
      <c r="D47" s="22">
        <f t="shared" si="1"/>
        <v>0.9657597912292962</v>
      </c>
      <c r="E47" s="21">
        <f t="shared" si="2"/>
        <v>77.32037768980418</v>
      </c>
    </row>
    <row r="48" spans="1:5" ht="15.75">
      <c r="A48" s="21">
        <v>75.3</v>
      </c>
      <c r="B48" s="21">
        <v>1.049</v>
      </c>
      <c r="C48" s="21">
        <f t="shared" si="3"/>
        <v>1.039815031624302</v>
      </c>
      <c r="D48" s="22">
        <f t="shared" si="1"/>
        <v>0.9678136120325647</v>
      </c>
      <c r="E48" s="21">
        <f t="shared" si="2"/>
        <v>80.42014810293105</v>
      </c>
    </row>
    <row r="49" spans="1:5" ht="15.75">
      <c r="A49" s="21">
        <v>77.8</v>
      </c>
      <c r="B49" s="21">
        <v>0.948</v>
      </c>
      <c r="C49" s="21">
        <f t="shared" si="3"/>
        <v>0.9399981323847544</v>
      </c>
      <c r="D49" s="22">
        <f t="shared" si="1"/>
        <v>0.9694814261596959</v>
      </c>
      <c r="E49" s="21">
        <f t="shared" si="2"/>
        <v>82.99884629408979</v>
      </c>
    </row>
    <row r="50" spans="1:5" ht="15.75">
      <c r="A50" s="21">
        <v>78.3</v>
      </c>
      <c r="B50" s="21">
        <v>0.948</v>
      </c>
      <c r="C50" s="21">
        <f t="shared" si="3"/>
        <v>0.9400578827930993</v>
      </c>
      <c r="D50" s="22">
        <f t="shared" si="1"/>
        <v>0.9698103034071841</v>
      </c>
      <c r="E50" s="21">
        <f t="shared" si="2"/>
        <v>83.51441103726005</v>
      </c>
    </row>
    <row r="51" spans="1:5" ht="15.75">
      <c r="A51" s="21">
        <v>81.8</v>
      </c>
      <c r="B51" s="21">
        <v>0.925</v>
      </c>
      <c r="C51" s="21">
        <f t="shared" si="3"/>
        <v>0.9176586766641878</v>
      </c>
      <c r="D51" s="22">
        <f t="shared" si="1"/>
        <v>0.9720695280290929</v>
      </c>
      <c r="E51" s="21">
        <f t="shared" si="2"/>
        <v>87.11497653085841</v>
      </c>
    </row>
    <row r="52" spans="1:5" ht="15.75">
      <c r="A52" s="21">
        <v>84.8</v>
      </c>
      <c r="B52" s="21">
        <v>1.066</v>
      </c>
      <c r="C52" s="21">
        <f t="shared" si="3"/>
        <v>1.0579427470635943</v>
      </c>
      <c r="D52" s="22">
        <f t="shared" si="1"/>
        <v>0.9739474338658209</v>
      </c>
      <c r="E52" s="21">
        <f t="shared" si="2"/>
        <v>90.1952249053444</v>
      </c>
    </row>
    <row r="53" spans="1:5" ht="15.75">
      <c r="A53" s="21">
        <v>87.3</v>
      </c>
      <c r="B53" s="21">
        <v>1.009</v>
      </c>
      <c r="C53" s="21">
        <f t="shared" si="3"/>
        <v>1.0016915513234146</v>
      </c>
      <c r="D53" s="22">
        <f t="shared" si="1"/>
        <v>0.9754721271850513</v>
      </c>
      <c r="E53" s="21">
        <f t="shared" si="2"/>
        <v>92.75808644728751</v>
      </c>
    </row>
    <row r="54" spans="1:5" ht="15.75">
      <c r="A54" s="21">
        <v>87.8</v>
      </c>
      <c r="B54" s="21">
        <v>1.015</v>
      </c>
      <c r="C54" s="21">
        <f t="shared" si="3"/>
        <v>1.007712065042117</v>
      </c>
      <c r="D54" s="22">
        <f t="shared" si="1"/>
        <v>0.9757727540155615</v>
      </c>
      <c r="E54" s="21">
        <f t="shared" si="2"/>
        <v>93.2705008367469</v>
      </c>
    </row>
    <row r="55" spans="1:5" ht="15.75">
      <c r="A55" s="21">
        <v>91.3</v>
      </c>
      <c r="B55" s="21">
        <v>0.993</v>
      </c>
      <c r="C55" s="21">
        <f t="shared" si="3"/>
        <v>0.9863081367681392</v>
      </c>
      <c r="D55" s="22">
        <f t="shared" si="1"/>
        <v>0.9778376602443005</v>
      </c>
      <c r="E55" s="21">
        <f t="shared" si="2"/>
        <v>96.84982708107009</v>
      </c>
    </row>
    <row r="56" spans="1:5" ht="15.75">
      <c r="A56" s="21">
        <v>94.3</v>
      </c>
      <c r="B56" s="21">
        <v>0.932</v>
      </c>
      <c r="C56" s="21">
        <f t="shared" si="3"/>
        <v>0.9260716697696693</v>
      </c>
      <c r="D56" s="22">
        <f t="shared" si="1"/>
        <v>0.9795537111249667</v>
      </c>
      <c r="E56" s="21">
        <f t="shared" si="2"/>
        <v>99.91244627788234</v>
      </c>
    </row>
    <row r="57" spans="1:5" ht="15.75">
      <c r="A57" s="21">
        <v>96.8</v>
      </c>
      <c r="B57" s="21">
        <v>0.889</v>
      </c>
      <c r="C57" s="21">
        <f t="shared" si="3"/>
        <v>0.8836253459754785</v>
      </c>
      <c r="D57" s="22">
        <f t="shared" si="1"/>
        <v>0.9809467698458301</v>
      </c>
      <c r="E57" s="21">
        <f t="shared" si="2"/>
        <v>102.46100454510912</v>
      </c>
    </row>
    <row r="58" spans="1:5" ht="15.75">
      <c r="A58" s="21">
        <v>97.3</v>
      </c>
      <c r="B58" s="21">
        <v>1.018</v>
      </c>
      <c r="C58" s="21">
        <f t="shared" si="3"/>
        <v>1.0119096091558952</v>
      </c>
      <c r="D58" s="22">
        <f t="shared" si="1"/>
        <v>0.9812214184963037</v>
      </c>
      <c r="E58" s="21">
        <f t="shared" si="2"/>
        <v>102.970573527782</v>
      </c>
    </row>
    <row r="59" spans="1:5" ht="15.75">
      <c r="A59" s="21">
        <v>101.1</v>
      </c>
      <c r="B59" s="21">
        <v>0.928</v>
      </c>
      <c r="C59" s="21">
        <f t="shared" si="3"/>
        <v>0.9228925752234654</v>
      </c>
      <c r="D59" s="22">
        <f t="shared" si="1"/>
        <v>0.983266443290287</v>
      </c>
      <c r="E59" s="21">
        <f t="shared" si="2"/>
        <v>106.83524319685371</v>
      </c>
    </row>
    <row r="60" spans="1:5" ht="15.75">
      <c r="A60" s="21">
        <v>103.49</v>
      </c>
      <c r="B60" s="21">
        <v>1.002</v>
      </c>
      <c r="C60" s="21">
        <f t="shared" si="3"/>
        <v>0.996787177829373</v>
      </c>
      <c r="D60" s="22">
        <f t="shared" si="1"/>
        <v>0.9845151119637201</v>
      </c>
      <c r="E60" s="21">
        <f t="shared" si="2"/>
        <v>109.26283417129075</v>
      </c>
    </row>
    <row r="61" spans="1:5" ht="15.75">
      <c r="A61" s="21">
        <v>105.32</v>
      </c>
      <c r="B61" s="21">
        <v>1.01</v>
      </c>
      <c r="C61" s="21">
        <f t="shared" si="3"/>
        <v>1.0049785472665165</v>
      </c>
      <c r="D61" s="22">
        <f t="shared" si="1"/>
        <v>0.985452074009187</v>
      </c>
      <c r="E61" s="21">
        <f t="shared" si="2"/>
        <v>111.11984989865624</v>
      </c>
    </row>
    <row r="62" spans="1:5" ht="15.75">
      <c r="A62" s="21">
        <v>106.26</v>
      </c>
      <c r="B62" s="21">
        <v>0.967</v>
      </c>
      <c r="C62" s="21">
        <f t="shared" si="3"/>
        <v>0.9623069140105799</v>
      </c>
      <c r="D62" s="22">
        <f t="shared" si="1"/>
        <v>0.9859270040604006</v>
      </c>
      <c r="E62" s="21">
        <f t="shared" si="2"/>
        <v>112.07326733841472</v>
      </c>
    </row>
    <row r="63" spans="1:5" ht="15.75">
      <c r="A63" s="21">
        <v>110.3</v>
      </c>
      <c r="B63" s="21">
        <v>0.931</v>
      </c>
      <c r="C63" s="21">
        <f t="shared" si="3"/>
        <v>0.9269557565518958</v>
      </c>
      <c r="D63" s="22">
        <f t="shared" si="1"/>
        <v>0.987920116182456</v>
      </c>
      <c r="E63" s="21">
        <f t="shared" si="2"/>
        <v>116.16266680890172</v>
      </c>
    </row>
    <row r="64" spans="1:5" ht="15.75">
      <c r="A64" s="21">
        <v>112.84</v>
      </c>
      <c r="B64" s="21">
        <v>0.997</v>
      </c>
      <c r="C64" s="21">
        <f t="shared" si="3"/>
        <v>0.9929882749773833</v>
      </c>
      <c r="D64" s="22">
        <f t="shared" si="1"/>
        <v>0.9891341713451803</v>
      </c>
      <c r="E64" s="21">
        <f t="shared" si="2"/>
        <v>118.7305691962449</v>
      </c>
    </row>
    <row r="65" spans="1:5" ht="15.75">
      <c r="A65" s="21">
        <v>114.13</v>
      </c>
      <c r="B65" s="21">
        <v>1.022</v>
      </c>
      <c r="C65" s="21">
        <f t="shared" si="3"/>
        <v>1.0180538693990568</v>
      </c>
      <c r="D65" s="22">
        <f t="shared" si="1"/>
        <v>0.9897394903960817</v>
      </c>
      <c r="E65" s="21">
        <f t="shared" si="2"/>
        <v>120.0339424702402</v>
      </c>
    </row>
    <row r="66" spans="1:5" ht="15.75">
      <c r="A66" s="21">
        <v>115.8</v>
      </c>
      <c r="B66" s="21">
        <v>0.971</v>
      </c>
      <c r="C66" s="21">
        <f t="shared" si="3"/>
        <v>0.9674551979744892</v>
      </c>
      <c r="D66" s="22">
        <f t="shared" si="1"/>
        <v>0.9905120339558714</v>
      </c>
      <c r="E66" s="21">
        <f t="shared" si="2"/>
        <v>121.71993914948338</v>
      </c>
    </row>
    <row r="67" spans="1:5" ht="15.75">
      <c r="A67" s="21">
        <v>119.8</v>
      </c>
      <c r="B67" s="21">
        <v>1.007</v>
      </c>
      <c r="C67" s="21">
        <f t="shared" si="3"/>
        <v>1.0038315262157433</v>
      </c>
      <c r="D67" s="22">
        <f t="shared" si="1"/>
        <v>0.992312637636763</v>
      </c>
      <c r="E67" s="21">
        <f t="shared" si="2"/>
        <v>125.75092681232941</v>
      </c>
    </row>
    <row r="68" spans="1:5" ht="15.75">
      <c r="A68" s="21">
        <v>122.46</v>
      </c>
      <c r="B68" s="21">
        <v>0.919</v>
      </c>
      <c r="C68" s="21">
        <f t="shared" si="3"/>
        <v>0.9164165619310254</v>
      </c>
      <c r="D68" s="22">
        <f t="shared" si="1"/>
        <v>0.9934721173200876</v>
      </c>
      <c r="E68" s="21">
        <f t="shared" si="2"/>
        <v>128.42840507631473</v>
      </c>
    </row>
    <row r="69" spans="1:5" ht="15.75">
      <c r="A69" s="21">
        <v>125.19</v>
      </c>
      <c r="B69" s="21">
        <v>1.072</v>
      </c>
      <c r="C69" s="21">
        <f t="shared" si="3"/>
        <v>1.0693553670527385</v>
      </c>
      <c r="D69" s="22">
        <f t="shared" si="1"/>
        <v>0.9946315064764066</v>
      </c>
      <c r="E69" s="21">
        <f t="shared" si="2"/>
        <v>131.17314016888318</v>
      </c>
    </row>
    <row r="70" spans="1:5" ht="15.75">
      <c r="A70" s="21">
        <v>125.3</v>
      </c>
      <c r="B70" s="21">
        <v>0.98</v>
      </c>
      <c r="C70" s="21">
        <f t="shared" si="3"/>
        <v>0.9775959206265489</v>
      </c>
      <c r="D70" s="22">
        <f t="shared" si="1"/>
        <v>0.9946775829845582</v>
      </c>
      <c r="E70" s="21">
        <f t="shared" si="2"/>
        <v>131.2837287675223</v>
      </c>
    </row>
    <row r="71" spans="1:5" ht="15.75">
      <c r="A71" s="21">
        <v>129.3</v>
      </c>
      <c r="B71" s="21">
        <v>1.035</v>
      </c>
      <c r="C71" s="21">
        <f t="shared" si="3"/>
        <v>1.0329828684597335</v>
      </c>
      <c r="D71" s="22">
        <f t="shared" si="1"/>
        <v>0.9963201756850665</v>
      </c>
      <c r="E71" s="21">
        <f t="shared" si="2"/>
        <v>135.29850242926173</v>
      </c>
    </row>
    <row r="72" spans="1:5" ht="15.75">
      <c r="A72" s="21">
        <v>131.95</v>
      </c>
      <c r="B72" s="21">
        <v>1.011</v>
      </c>
      <c r="C72" s="21">
        <f t="shared" si="3"/>
        <v>1.0093673646900836</v>
      </c>
      <c r="D72" s="22">
        <f t="shared" si="1"/>
        <v>0.9973738365134913</v>
      </c>
      <c r="E72" s="21">
        <f t="shared" si="2"/>
        <v>137.95548008697085</v>
      </c>
    </row>
    <row r="73" spans="1:5" ht="15.75">
      <c r="A73" s="21">
        <v>134.8</v>
      </c>
      <c r="B73" s="21">
        <v>1.02</v>
      </c>
      <c r="C73" s="21">
        <f t="shared" si="3"/>
        <v>1.0187192748046339</v>
      </c>
      <c r="D73" s="22">
        <f t="shared" si="1"/>
        <v>0.9984771723533434</v>
      </c>
      <c r="E73" s="21">
        <f t="shared" si="2"/>
        <v>140.80982676500534</v>
      </c>
    </row>
    <row r="74" spans="1:5" ht="15.75">
      <c r="A74" s="21">
        <v>134.84</v>
      </c>
      <c r="B74" s="21">
        <v>0.987</v>
      </c>
      <c r="C74" s="21">
        <f t="shared" si="3"/>
        <v>0.9857656867111239</v>
      </c>
      <c r="D74" s="22">
        <f t="shared" si="1"/>
        <v>0.9984924414133451</v>
      </c>
      <c r="E74" s="21">
        <f t="shared" si="2"/>
        <v>140.84988715839538</v>
      </c>
    </row>
    <row r="75" spans="1:5" ht="15.75">
      <c r="A75" s="21">
        <v>138.8</v>
      </c>
      <c r="B75" s="21">
        <v>1.044</v>
      </c>
      <c r="C75" s="21">
        <f t="shared" si="3"/>
        <v>1.043215548755016</v>
      </c>
      <c r="D75" s="22">
        <f t="shared" si="1"/>
        <v>0.9999750563571715</v>
      </c>
      <c r="E75" s="21">
        <f t="shared" si="2"/>
        <v>144.8099859376849</v>
      </c>
    </row>
    <row r="76" spans="1:5" ht="15.75">
      <c r="A76" s="21">
        <v>141.43</v>
      </c>
      <c r="B76" s="21">
        <v>1.054</v>
      </c>
      <c r="C76" s="21">
        <f t="shared" si="3"/>
        <v>1.0535574638139913</v>
      </c>
      <c r="D76" s="22">
        <f t="shared" si="1"/>
        <v>1.000928614860992</v>
      </c>
      <c r="E76" s="21">
        <f t="shared" si="2"/>
        <v>147.43754594641265</v>
      </c>
    </row>
    <row r="77" spans="1:5" ht="15.75">
      <c r="A77" s="21">
        <v>144.17</v>
      </c>
      <c r="B77" s="21">
        <v>0.998</v>
      </c>
      <c r="C77" s="21">
        <f t="shared" si="3"/>
        <v>0.9979256780435422</v>
      </c>
      <c r="D77" s="22">
        <f t="shared" si="1"/>
        <v>1.0018964056445863</v>
      </c>
      <c r="E77" s="21">
        <f t="shared" si="2"/>
        <v>150.1723596303056</v>
      </c>
    </row>
    <row r="78" spans="1:5" ht="15.75">
      <c r="A78" s="21">
        <v>144.3</v>
      </c>
      <c r="B78" s="21">
        <v>1.09</v>
      </c>
      <c r="C78" s="21">
        <f t="shared" si="3"/>
        <v>1.0899366888155493</v>
      </c>
      <c r="D78" s="22">
        <f t="shared" si="1"/>
        <v>1.0019416834134134</v>
      </c>
      <c r="E78" s="21">
        <f t="shared" si="2"/>
        <v>150.30210770062956</v>
      </c>
    </row>
    <row r="79" spans="1:5" ht="15.75">
      <c r="A79" s="21">
        <v>148.4</v>
      </c>
      <c r="B79" s="21">
        <v>1.081</v>
      </c>
      <c r="C79" s="21">
        <f t="shared" si="3"/>
        <v>1.0814959030976157</v>
      </c>
      <c r="D79" s="22">
        <f t="shared" si="1"/>
        <v>1.003340598120822</v>
      </c>
      <c r="E79" s="21">
        <f t="shared" si="2"/>
        <v>154.38845685033903</v>
      </c>
    </row>
    <row r="80" spans="1:5" ht="15.75">
      <c r="A80" s="21">
        <v>151</v>
      </c>
      <c r="B80" s="21">
        <v>1.041</v>
      </c>
      <c r="C80" s="21">
        <f t="shared" si="3"/>
        <v>1.0418187357017616</v>
      </c>
      <c r="D80" s="22">
        <f t="shared" si="1"/>
        <v>1.004199127229164</v>
      </c>
      <c r="E80" s="21">
        <f t="shared" si="2"/>
        <v>156.97758477278012</v>
      </c>
    </row>
    <row r="81" spans="1:5" ht="15.75">
      <c r="A81" s="21">
        <v>153.3</v>
      </c>
      <c r="B81" s="21">
        <v>0.994</v>
      </c>
      <c r="C81" s="21">
        <f t="shared" si="3"/>
        <v>0.9950699592621977</v>
      </c>
      <c r="D81" s="22">
        <f aca="true" t="shared" si="4" ref="D81:D144">$G$18^(1-$G$20*EXP(-A81/$G$22))*0.6^($G$20*EXP(-A81/$G$22))</f>
        <v>1.0049406169083048</v>
      </c>
      <c r="E81" s="21">
        <f t="shared" si="2"/>
        <v>159.26627722017662</v>
      </c>
    </row>
    <row r="82" spans="1:5" ht="15.75">
      <c r="A82" s="21">
        <v>153.5</v>
      </c>
      <c r="B82" s="21">
        <v>0.958</v>
      </c>
      <c r="C82" s="21">
        <f aca="true" t="shared" si="5" ref="C82:C145">B82*(1+($I$28+$I$29*A82)/(1282900)+($I$30+A82*$I$31-$I$32)/400)</f>
        <v>0.9590553604972861</v>
      </c>
      <c r="D82" s="22">
        <f t="shared" si="4"/>
        <v>1.0050043093786074</v>
      </c>
      <c r="E82" s="21">
        <f aca="true" t="shared" si="6" ref="E82:E145">E81+(A82-A81)/D82</f>
        <v>159.46528134198346</v>
      </c>
    </row>
    <row r="83" spans="1:5" ht="15.75">
      <c r="A83" s="21">
        <v>157.8</v>
      </c>
      <c r="B83" s="21">
        <v>0.957</v>
      </c>
      <c r="C83" s="21">
        <f t="shared" si="5"/>
        <v>0.9585729907362649</v>
      </c>
      <c r="D83" s="22">
        <f t="shared" si="4"/>
        <v>1.006343965532417</v>
      </c>
      <c r="E83" s="21">
        <f t="shared" si="6"/>
        <v>163.73817425660937</v>
      </c>
    </row>
    <row r="84" spans="1:5" ht="15.75">
      <c r="A84" s="21">
        <v>160.46</v>
      </c>
      <c r="B84" s="21">
        <v>0.993</v>
      </c>
      <c r="C84" s="21">
        <f t="shared" si="5"/>
        <v>0.9949651238429166</v>
      </c>
      <c r="D84" s="22">
        <f t="shared" si="4"/>
        <v>1.0071448711346036</v>
      </c>
      <c r="E84" s="21">
        <f t="shared" si="6"/>
        <v>166.37930372689436</v>
      </c>
    </row>
    <row r="85" spans="1:5" ht="15.75">
      <c r="A85" s="21">
        <v>162</v>
      </c>
      <c r="B85" s="21">
        <v>1.02</v>
      </c>
      <c r="C85" s="21">
        <f t="shared" si="5"/>
        <v>1.022216564528517</v>
      </c>
      <c r="D85" s="22">
        <f t="shared" si="4"/>
        <v>1.0075990951339415</v>
      </c>
      <c r="E85" s="21">
        <f t="shared" si="6"/>
        <v>167.90768937892324</v>
      </c>
    </row>
    <row r="86" spans="1:5" ht="15.75">
      <c r="A86" s="21">
        <v>163.35</v>
      </c>
      <c r="B86" s="21">
        <v>0.97</v>
      </c>
      <c r="C86" s="21">
        <f t="shared" si="5"/>
        <v>0.9722729793618013</v>
      </c>
      <c r="D86" s="22">
        <f t="shared" si="4"/>
        <v>1.0079916728684994</v>
      </c>
      <c r="E86" s="21">
        <f t="shared" si="6"/>
        <v>169.24698615719743</v>
      </c>
    </row>
    <row r="87" spans="1:5" ht="15.75">
      <c r="A87" s="21">
        <v>167.3</v>
      </c>
      <c r="B87" s="21">
        <v>0.846</v>
      </c>
      <c r="C87" s="21">
        <f t="shared" si="5"/>
        <v>0.848403653306753</v>
      </c>
      <c r="D87" s="22">
        <f t="shared" si="4"/>
        <v>1.0091108915766787</v>
      </c>
      <c r="E87" s="21">
        <f t="shared" si="6"/>
        <v>173.16132305809873</v>
      </c>
    </row>
    <row r="88" spans="1:5" ht="15.75">
      <c r="A88" s="21">
        <v>169.91</v>
      </c>
      <c r="B88" s="21">
        <v>1.058</v>
      </c>
      <c r="C88" s="21">
        <f t="shared" si="5"/>
        <v>1.0613540749593169</v>
      </c>
      <c r="D88" s="22">
        <f t="shared" si="4"/>
        <v>1.0098269498877084</v>
      </c>
      <c r="E88" s="21">
        <f t="shared" si="6"/>
        <v>175.7459243111057</v>
      </c>
    </row>
    <row r="89" spans="1:5" ht="15.75">
      <c r="A89" s="21">
        <v>171.3</v>
      </c>
      <c r="B89" s="21">
        <v>0.954</v>
      </c>
      <c r="C89" s="21">
        <f t="shared" si="5"/>
        <v>0.9571915312689523</v>
      </c>
      <c r="D89" s="22">
        <f t="shared" si="4"/>
        <v>1.0102008662429571</v>
      </c>
      <c r="E89" s="21">
        <f t="shared" si="6"/>
        <v>177.12188828663622</v>
      </c>
    </row>
    <row r="90" spans="1:5" ht="15.75">
      <c r="A90" s="21">
        <v>172.65</v>
      </c>
      <c r="B90" s="21">
        <v>1.009</v>
      </c>
      <c r="C90" s="21">
        <f t="shared" si="5"/>
        <v>1.0125472361934698</v>
      </c>
      <c r="D90" s="22">
        <f t="shared" si="4"/>
        <v>1.0105591611929945</v>
      </c>
      <c r="E90" s="21">
        <f t="shared" si="6"/>
        <v>178.45778236571843</v>
      </c>
    </row>
    <row r="91" spans="1:5" ht="15.75">
      <c r="A91" s="21">
        <v>176.8</v>
      </c>
      <c r="B91" s="21">
        <v>1.003</v>
      </c>
      <c r="C91" s="21">
        <f t="shared" si="5"/>
        <v>1.0070508432244232</v>
      </c>
      <c r="D91" s="22">
        <f t="shared" si="4"/>
        <v>1.0116312406601125</v>
      </c>
      <c r="E91" s="21">
        <f t="shared" si="6"/>
        <v>182.56006769776496</v>
      </c>
    </row>
    <row r="92" spans="1:5" ht="15.75">
      <c r="A92" s="21">
        <v>179.74</v>
      </c>
      <c r="B92" s="21">
        <v>0.875</v>
      </c>
      <c r="C92" s="21">
        <f t="shared" si="5"/>
        <v>0.8788581644866522</v>
      </c>
      <c r="D92" s="22">
        <f t="shared" si="4"/>
        <v>1.0123646504869555</v>
      </c>
      <c r="E92" s="21">
        <f t="shared" si="6"/>
        <v>185.4641596162114</v>
      </c>
    </row>
    <row r="93" spans="1:5" ht="15.75">
      <c r="A93" s="21">
        <v>180.9</v>
      </c>
      <c r="B93" s="21">
        <v>1.07</v>
      </c>
      <c r="C93" s="21">
        <f t="shared" si="5"/>
        <v>1.0748744443527984</v>
      </c>
      <c r="D93" s="22">
        <f t="shared" si="4"/>
        <v>1.0126482262579972</v>
      </c>
      <c r="E93" s="21">
        <f t="shared" si="6"/>
        <v>186.6096709299343</v>
      </c>
    </row>
    <row r="94" spans="1:5" ht="15.75">
      <c r="A94" s="21">
        <v>182.34</v>
      </c>
      <c r="B94" s="21">
        <v>1.02</v>
      </c>
      <c r="C94" s="21">
        <f t="shared" si="5"/>
        <v>1.0248318172117443</v>
      </c>
      <c r="D94" s="22">
        <f t="shared" si="4"/>
        <v>1.012995768374781</v>
      </c>
      <c r="E94" s="21">
        <f t="shared" si="6"/>
        <v>188.03119710502415</v>
      </c>
    </row>
    <row r="95" spans="1:5" ht="15.75">
      <c r="A95" s="21">
        <v>186.3</v>
      </c>
      <c r="B95" s="21">
        <v>1.005</v>
      </c>
      <c r="C95" s="21">
        <f t="shared" si="5"/>
        <v>1.0102624376060894</v>
      </c>
      <c r="D95" s="22">
        <f t="shared" si="4"/>
        <v>1.0139264364107787</v>
      </c>
      <c r="E95" s="21">
        <f t="shared" si="6"/>
        <v>191.9368058925986</v>
      </c>
    </row>
    <row r="96" spans="1:5" ht="15.75">
      <c r="A96" s="21">
        <v>189</v>
      </c>
      <c r="B96" s="21">
        <v>0.979</v>
      </c>
      <c r="C96" s="21">
        <f t="shared" si="5"/>
        <v>0.9844594980099615</v>
      </c>
      <c r="D96" s="22">
        <f t="shared" si="4"/>
        <v>1.0145404396373656</v>
      </c>
      <c r="E96" s="21">
        <f t="shared" si="6"/>
        <v>194.5981093700283</v>
      </c>
    </row>
    <row r="97" spans="1:5" ht="15.75">
      <c r="A97" s="21">
        <v>190.3</v>
      </c>
      <c r="B97" s="21">
        <v>0.96</v>
      </c>
      <c r="C97" s="21">
        <f t="shared" si="5"/>
        <v>0.9655108600125105</v>
      </c>
      <c r="D97" s="22">
        <f t="shared" si="4"/>
        <v>1.0148302805953975</v>
      </c>
      <c r="E97" s="21">
        <f t="shared" si="6"/>
        <v>195.8791117453588</v>
      </c>
    </row>
    <row r="98" spans="1:5" ht="15.75">
      <c r="A98" s="21">
        <v>191.94</v>
      </c>
      <c r="B98" s="21">
        <v>0.98</v>
      </c>
      <c r="C98" s="21">
        <f t="shared" si="5"/>
        <v>0.9858282663393362</v>
      </c>
      <c r="D98" s="22">
        <f t="shared" si="4"/>
        <v>1.0151906538962197</v>
      </c>
      <c r="E98" s="21">
        <f t="shared" si="6"/>
        <v>197.49457185002566</v>
      </c>
    </row>
    <row r="99" spans="1:5" ht="15.75">
      <c r="A99" s="21">
        <v>195.6</v>
      </c>
      <c r="B99" s="21">
        <v>1.058</v>
      </c>
      <c r="C99" s="21">
        <f t="shared" si="5"/>
        <v>1.0647802717817265</v>
      </c>
      <c r="D99" s="22">
        <f t="shared" si="4"/>
        <v>1.015974136184183</v>
      </c>
      <c r="E99" s="21">
        <f t="shared" si="6"/>
        <v>201.09702576065996</v>
      </c>
    </row>
    <row r="100" spans="1:5" ht="15.75">
      <c r="A100" s="21">
        <v>197.81</v>
      </c>
      <c r="B100" s="21">
        <v>1.057</v>
      </c>
      <c r="C100" s="21">
        <f t="shared" si="5"/>
        <v>1.064068325573047</v>
      </c>
      <c r="D100" s="22">
        <f t="shared" si="4"/>
        <v>1.016433667453764</v>
      </c>
      <c r="E100" s="21">
        <f t="shared" si="6"/>
        <v>203.27129455041404</v>
      </c>
    </row>
    <row r="101" spans="1:5" ht="15.75">
      <c r="A101" s="21">
        <v>200.07</v>
      </c>
      <c r="B101" s="21">
        <v>1.04</v>
      </c>
      <c r="C101" s="21">
        <f t="shared" si="5"/>
        <v>1.0472509252437443</v>
      </c>
      <c r="D101" s="22">
        <f t="shared" si="4"/>
        <v>1.016893313458891</v>
      </c>
      <c r="E101" s="21">
        <f t="shared" si="6"/>
        <v>205.49374991528686</v>
      </c>
    </row>
    <row r="102" spans="1:5" ht="15.75">
      <c r="A102" s="21">
        <v>200.42</v>
      </c>
      <c r="B102" s="21">
        <v>1.078</v>
      </c>
      <c r="C102" s="21">
        <f t="shared" si="5"/>
        <v>1.0855634237177008</v>
      </c>
      <c r="D102" s="22">
        <f t="shared" si="4"/>
        <v>1.0169635822166971</v>
      </c>
      <c r="E102" s="21">
        <f t="shared" si="6"/>
        <v>205.83791169858011</v>
      </c>
    </row>
    <row r="103" spans="1:5" ht="15.75">
      <c r="A103" s="21">
        <v>201.9</v>
      </c>
      <c r="B103" s="21">
        <v>0.928</v>
      </c>
      <c r="C103" s="21">
        <f t="shared" si="5"/>
        <v>0.9346841292267578</v>
      </c>
      <c r="D103" s="22">
        <f t="shared" si="4"/>
        <v>1.017258040450375</v>
      </c>
      <c r="E103" s="21">
        <f t="shared" si="6"/>
        <v>207.29280312351764</v>
      </c>
    </row>
    <row r="104" spans="1:5" ht="15.75">
      <c r="A104" s="21">
        <v>204.9</v>
      </c>
      <c r="B104" s="21">
        <v>1.072</v>
      </c>
      <c r="C104" s="21">
        <f t="shared" si="5"/>
        <v>1.0801267168685849</v>
      </c>
      <c r="D104" s="22">
        <f t="shared" si="4"/>
        <v>1.0178418306567099</v>
      </c>
      <c r="E104" s="21">
        <f t="shared" si="6"/>
        <v>210.24021588416673</v>
      </c>
    </row>
    <row r="105" spans="1:5" ht="15.75">
      <c r="A105" s="21">
        <v>207.9</v>
      </c>
      <c r="B105" s="21">
        <v>0.968</v>
      </c>
      <c r="C105" s="21">
        <f t="shared" si="5"/>
        <v>0.9757043698309481</v>
      </c>
      <c r="D105" s="22">
        <f t="shared" si="4"/>
        <v>1.0184085157795346</v>
      </c>
      <c r="E105" s="21">
        <f t="shared" si="6"/>
        <v>213.18598858099426</v>
      </c>
    </row>
    <row r="106" spans="1:5" ht="15.75">
      <c r="A106" s="21">
        <v>208.1</v>
      </c>
      <c r="B106" s="21">
        <v>0.858</v>
      </c>
      <c r="C106" s="21">
        <f t="shared" si="5"/>
        <v>0.864850504419739</v>
      </c>
      <c r="D106" s="22">
        <f t="shared" si="4"/>
        <v>1.018445698733994</v>
      </c>
      <c r="E106" s="21">
        <f t="shared" si="6"/>
        <v>213.3823662575347</v>
      </c>
    </row>
    <row r="107" spans="1:5" ht="15.75">
      <c r="A107" s="21">
        <v>209.3</v>
      </c>
      <c r="B107" s="21">
        <v>1.04</v>
      </c>
      <c r="C107" s="21">
        <f t="shared" si="5"/>
        <v>1.0484609592517282</v>
      </c>
      <c r="D107" s="22">
        <f t="shared" si="4"/>
        <v>1.018667254023685</v>
      </c>
      <c r="E107" s="21">
        <f t="shared" si="6"/>
        <v>214.5603760495056</v>
      </c>
    </row>
    <row r="108" spans="1:5" ht="15.75">
      <c r="A108" s="21">
        <v>211.1</v>
      </c>
      <c r="B108" s="21">
        <v>0.96</v>
      </c>
      <c r="C108" s="21">
        <f t="shared" si="5"/>
        <v>0.9680279405058239</v>
      </c>
      <c r="D108" s="22">
        <f t="shared" si="4"/>
        <v>1.0189946802830314</v>
      </c>
      <c r="E108" s="21">
        <f t="shared" si="6"/>
        <v>216.3268229552932</v>
      </c>
    </row>
    <row r="109" spans="1:5" ht="15.75">
      <c r="A109" s="21">
        <v>220.7</v>
      </c>
      <c r="B109" s="21">
        <v>0.911</v>
      </c>
      <c r="C109" s="21">
        <f t="shared" si="5"/>
        <v>0.9197206138931833</v>
      </c>
      <c r="D109" s="22">
        <f t="shared" si="4"/>
        <v>1.0206454743159652</v>
      </c>
      <c r="E109" s="21">
        <f t="shared" si="6"/>
        <v>225.73263549410242</v>
      </c>
    </row>
    <row r="110" spans="1:5" ht="15.75">
      <c r="A110" s="21">
        <v>221.3</v>
      </c>
      <c r="B110" s="21">
        <v>0.849</v>
      </c>
      <c r="C110" s="21">
        <f t="shared" si="5"/>
        <v>0.8571913271552708</v>
      </c>
      <c r="D110" s="22">
        <f t="shared" si="4"/>
        <v>1.020743514246181</v>
      </c>
      <c r="E110" s="21">
        <f t="shared" si="6"/>
        <v>226.32044231494038</v>
      </c>
    </row>
    <row r="111" spans="1:5" ht="15.75">
      <c r="A111" s="21">
        <v>223.7</v>
      </c>
      <c r="B111" s="21">
        <v>0.932</v>
      </c>
      <c r="C111" s="21">
        <f t="shared" si="5"/>
        <v>0.9412740896994584</v>
      </c>
      <c r="D111" s="22">
        <f t="shared" si="4"/>
        <v>1.0211298774622104</v>
      </c>
      <c r="E111" s="21">
        <f t="shared" si="6"/>
        <v>228.67077996832944</v>
      </c>
    </row>
    <row r="112" spans="1:5" ht="15.75">
      <c r="A112" s="21">
        <v>230.5</v>
      </c>
      <c r="B112" s="21">
        <v>1.024</v>
      </c>
      <c r="C112" s="21">
        <f t="shared" si="5"/>
        <v>1.0350673089277656</v>
      </c>
      <c r="D112" s="22">
        <f t="shared" si="4"/>
        <v>1.0221757851010382</v>
      </c>
      <c r="E112" s="21">
        <f t="shared" si="6"/>
        <v>235.3232560875205</v>
      </c>
    </row>
    <row r="113" spans="1:5" ht="15.75">
      <c r="A113" s="21">
        <v>230.9</v>
      </c>
      <c r="B113" s="21">
        <v>0.932</v>
      </c>
      <c r="C113" s="21">
        <f t="shared" si="5"/>
        <v>0.9421199739613941</v>
      </c>
      <c r="D113" s="22">
        <f t="shared" si="4"/>
        <v>1.0222351325018735</v>
      </c>
      <c r="E113" s="21">
        <f t="shared" si="6"/>
        <v>235.71455549338324</v>
      </c>
    </row>
    <row r="114" spans="1:5" ht="15.75">
      <c r="A114" s="21">
        <v>233.3</v>
      </c>
      <c r="B114" s="21">
        <v>1.074</v>
      </c>
      <c r="C114" s="21">
        <f t="shared" si="5"/>
        <v>1.0859867796140668</v>
      </c>
      <c r="D114" s="22">
        <f t="shared" si="4"/>
        <v>1.0225862956605873</v>
      </c>
      <c r="E114" s="21">
        <f t="shared" si="6"/>
        <v>238.06154567913535</v>
      </c>
    </row>
    <row r="115" spans="1:5" ht="15.75">
      <c r="A115" s="21">
        <v>236.9</v>
      </c>
      <c r="B115" s="21">
        <v>0.994</v>
      </c>
      <c r="C115" s="21">
        <f t="shared" si="5"/>
        <v>1.0055449873904818</v>
      </c>
      <c r="D115" s="22">
        <f t="shared" si="4"/>
        <v>1.023097549030085</v>
      </c>
      <c r="E115" s="21">
        <f t="shared" si="6"/>
        <v>241.58027173161477</v>
      </c>
    </row>
    <row r="116" spans="1:5" ht="15.75">
      <c r="A116" s="21">
        <v>239.9</v>
      </c>
      <c r="B116" s="21">
        <v>0.976</v>
      </c>
      <c r="C116" s="21">
        <f t="shared" si="5"/>
        <v>0.9877050143625343</v>
      </c>
      <c r="D116" s="22">
        <f t="shared" si="4"/>
        <v>1.0235098051974487</v>
      </c>
      <c r="E116" s="21">
        <f t="shared" si="6"/>
        <v>244.51136236188114</v>
      </c>
    </row>
    <row r="117" spans="1:5" ht="15.75">
      <c r="A117" s="21">
        <v>240.5</v>
      </c>
      <c r="B117" s="21">
        <v>0.963</v>
      </c>
      <c r="C117" s="21">
        <f t="shared" si="5"/>
        <v>0.9746219424003733</v>
      </c>
      <c r="D117" s="22">
        <f t="shared" si="4"/>
        <v>1.023590787403099</v>
      </c>
      <c r="E117" s="21">
        <f t="shared" si="6"/>
        <v>245.09753410881746</v>
      </c>
    </row>
    <row r="118" spans="1:5" ht="15.75">
      <c r="A118" s="21">
        <v>242.15</v>
      </c>
      <c r="B118" s="21">
        <v>0.873</v>
      </c>
      <c r="C118" s="21">
        <f t="shared" si="5"/>
        <v>0.8837173565121713</v>
      </c>
      <c r="D118" s="22">
        <f t="shared" si="4"/>
        <v>1.0238110067074113</v>
      </c>
      <c r="E118" s="21">
        <f t="shared" si="6"/>
        <v>246.70915968149657</v>
      </c>
    </row>
    <row r="119" spans="1:5" ht="15.75">
      <c r="A119" s="21">
        <v>249.5</v>
      </c>
      <c r="B119" s="21">
        <v>0.967</v>
      </c>
      <c r="C119" s="21">
        <f t="shared" si="5"/>
        <v>0.9797672791816938</v>
      </c>
      <c r="D119" s="22">
        <f t="shared" si="4"/>
        <v>1.0247491268096627</v>
      </c>
      <c r="E119" s="21">
        <f t="shared" si="6"/>
        <v>253.88164688612844</v>
      </c>
    </row>
    <row r="120" spans="1:5" ht="15.75">
      <c r="A120" s="21">
        <v>250.1</v>
      </c>
      <c r="B120" s="21">
        <v>1.03</v>
      </c>
      <c r="C120" s="21">
        <f t="shared" si="5"/>
        <v>1.0436769691913657</v>
      </c>
      <c r="D120" s="22">
        <f t="shared" si="4"/>
        <v>1.0248227136504726</v>
      </c>
      <c r="E120" s="21">
        <f t="shared" si="6"/>
        <v>254.4671140035216</v>
      </c>
    </row>
    <row r="121" spans="1:5" ht="15.75">
      <c r="A121" s="21">
        <v>252.5</v>
      </c>
      <c r="B121" s="21">
        <v>1.01</v>
      </c>
      <c r="C121" s="21">
        <f t="shared" si="5"/>
        <v>1.0237169560243276</v>
      </c>
      <c r="D121" s="22">
        <f t="shared" si="4"/>
        <v>1.0251126929047625</v>
      </c>
      <c r="E121" s="21">
        <f t="shared" si="6"/>
        <v>256.8083200159058</v>
      </c>
    </row>
    <row r="122" spans="1:5" ht="15.75">
      <c r="A122" s="21">
        <v>258.8</v>
      </c>
      <c r="B122" s="21">
        <v>1.034</v>
      </c>
      <c r="C122" s="21">
        <f t="shared" si="5"/>
        <v>1.0488640556250992</v>
      </c>
      <c r="D122" s="22">
        <f t="shared" si="4"/>
        <v>1.025841633336397</v>
      </c>
      <c r="E122" s="21">
        <f t="shared" si="6"/>
        <v>262.9496188239004</v>
      </c>
    </row>
    <row r="123" spans="1:5" ht="15.75">
      <c r="A123" s="21">
        <v>259.3</v>
      </c>
      <c r="B123" s="21">
        <v>1.02</v>
      </c>
      <c r="C123" s="21">
        <f t="shared" si="5"/>
        <v>1.0347270899010836</v>
      </c>
      <c r="D123" s="22">
        <f t="shared" si="4"/>
        <v>1.0258975446499423</v>
      </c>
      <c r="E123" s="21">
        <f t="shared" si="6"/>
        <v>263.43699692769593</v>
      </c>
    </row>
    <row r="124" spans="1:5" ht="15.75">
      <c r="A124" s="21">
        <v>261.8</v>
      </c>
      <c r="B124" s="21">
        <v>1.062</v>
      </c>
      <c r="C124" s="21">
        <f t="shared" si="5"/>
        <v>1.0776681774054055</v>
      </c>
      <c r="D124" s="22">
        <f t="shared" si="4"/>
        <v>1.0261729489265805</v>
      </c>
      <c r="E124" s="21">
        <f t="shared" si="6"/>
        <v>265.8732334340423</v>
      </c>
    </row>
    <row r="125" spans="1:5" ht="15.75">
      <c r="A125" s="21">
        <v>265.4</v>
      </c>
      <c r="B125" s="21">
        <v>1.033</v>
      </c>
      <c r="C125" s="21">
        <f t="shared" si="5"/>
        <v>1.0487091029751223</v>
      </c>
      <c r="D125" s="22">
        <f t="shared" si="4"/>
        <v>1.026557634106721</v>
      </c>
      <c r="E125" s="21">
        <f t="shared" si="6"/>
        <v>269.380099371611</v>
      </c>
    </row>
    <row r="126" spans="1:5" ht="15.75">
      <c r="A126" s="21">
        <v>267.82</v>
      </c>
      <c r="B126" s="21">
        <v>1.036</v>
      </c>
      <c r="C126" s="21">
        <f t="shared" si="5"/>
        <v>1.0520707615661842</v>
      </c>
      <c r="D126" s="22">
        <f t="shared" si="4"/>
        <v>1.0268085541508347</v>
      </c>
      <c r="E126" s="21">
        <f t="shared" si="6"/>
        <v>271.73691651168764</v>
      </c>
    </row>
    <row r="127" spans="1:5" ht="15.75">
      <c r="A127" s="21">
        <v>269</v>
      </c>
      <c r="B127" s="21">
        <v>1.08</v>
      </c>
      <c r="C127" s="21">
        <f t="shared" si="5"/>
        <v>1.09691394896488</v>
      </c>
      <c r="D127" s="22">
        <f t="shared" si="4"/>
        <v>1.0269287185921734</v>
      </c>
      <c r="E127" s="21">
        <f t="shared" si="6"/>
        <v>272.88597386945406</v>
      </c>
    </row>
    <row r="128" spans="1:5" ht="15.75">
      <c r="A128" s="21">
        <v>276.99</v>
      </c>
      <c r="B128" s="21">
        <v>1.114</v>
      </c>
      <c r="C128" s="21">
        <f t="shared" si="5"/>
        <v>1.1325684293967995</v>
      </c>
      <c r="D128" s="22">
        <f t="shared" si="4"/>
        <v>1.0277060965723865</v>
      </c>
      <c r="E128" s="21">
        <f t="shared" si="6"/>
        <v>280.6605701539836</v>
      </c>
    </row>
    <row r="129" spans="1:5" ht="15.75">
      <c r="A129" s="21">
        <v>278.6</v>
      </c>
      <c r="B129" s="21">
        <v>0.995</v>
      </c>
      <c r="C129" s="21">
        <f t="shared" si="5"/>
        <v>1.0117868427153802</v>
      </c>
      <c r="D129" s="22">
        <f t="shared" si="4"/>
        <v>1.0278553544958058</v>
      </c>
      <c r="E129" s="21">
        <f t="shared" si="6"/>
        <v>282.2269384109158</v>
      </c>
    </row>
    <row r="130" spans="1:5" ht="15.75">
      <c r="A130" s="21">
        <v>279.99</v>
      </c>
      <c r="B130" s="21">
        <v>1.115</v>
      </c>
      <c r="C130" s="21">
        <f t="shared" si="5"/>
        <v>1.1340067540084964</v>
      </c>
      <c r="D130" s="22">
        <f t="shared" si="4"/>
        <v>1.0279822958808174</v>
      </c>
      <c r="E130" s="21">
        <f t="shared" si="6"/>
        <v>283.5791017755669</v>
      </c>
    </row>
    <row r="131" spans="1:5" ht="15.75">
      <c r="A131" s="21">
        <v>284.8</v>
      </c>
      <c r="B131" s="21">
        <v>1.049</v>
      </c>
      <c r="C131" s="21">
        <f t="shared" si="5"/>
        <v>1.0675177285971251</v>
      </c>
      <c r="D131" s="22">
        <f t="shared" si="4"/>
        <v>1.0284081788752946</v>
      </c>
      <c r="E131" s="21">
        <f t="shared" si="6"/>
        <v>288.25623299525483</v>
      </c>
    </row>
    <row r="132" spans="1:5" ht="15.75">
      <c r="A132" s="21">
        <v>287.6</v>
      </c>
      <c r="B132" s="21">
        <v>1.066</v>
      </c>
      <c r="C132" s="21">
        <f t="shared" si="5"/>
        <v>1.0851940763419863</v>
      </c>
      <c r="D132" s="22">
        <f t="shared" si="4"/>
        <v>1.028646808034976</v>
      </c>
      <c r="E132" s="21">
        <f t="shared" si="6"/>
        <v>290.97825573243597</v>
      </c>
    </row>
    <row r="133" spans="1:5" ht="15.75">
      <c r="A133" s="21">
        <v>288.3</v>
      </c>
      <c r="B133" s="21">
        <v>1.05</v>
      </c>
      <c r="C133" s="21">
        <f t="shared" si="5"/>
        <v>1.0689986360895036</v>
      </c>
      <c r="D133" s="22">
        <f t="shared" si="4"/>
        <v>1.0287054266807825</v>
      </c>
      <c r="E133" s="21">
        <f t="shared" si="6"/>
        <v>291.6587226395258</v>
      </c>
    </row>
    <row r="134" spans="1:5" ht="15.75">
      <c r="A134" s="21">
        <v>290.52</v>
      </c>
      <c r="B134" s="21">
        <v>1.027</v>
      </c>
      <c r="C134" s="21">
        <f t="shared" si="5"/>
        <v>1.0458698749535864</v>
      </c>
      <c r="D134" s="22">
        <f t="shared" si="4"/>
        <v>1.02888863500721</v>
      </c>
      <c r="E134" s="21">
        <f t="shared" si="6"/>
        <v>293.81639055854646</v>
      </c>
    </row>
    <row r="135" spans="1:5" ht="15.75">
      <c r="A135" s="21">
        <v>294.3</v>
      </c>
      <c r="B135" s="21">
        <v>1.068</v>
      </c>
      <c r="C135" s="21">
        <f t="shared" si="5"/>
        <v>1.0881320920079753</v>
      </c>
      <c r="D135" s="22">
        <f t="shared" si="4"/>
        <v>1.0291913566181745</v>
      </c>
      <c r="E135" s="21">
        <f t="shared" si="6"/>
        <v>297.48917694146047</v>
      </c>
    </row>
    <row r="136" spans="1:5" ht="15.75">
      <c r="A136" s="21">
        <v>297.3</v>
      </c>
      <c r="B136" s="21">
        <v>1.064</v>
      </c>
      <c r="C136" s="21">
        <f t="shared" si="5"/>
        <v>1.084459060752787</v>
      </c>
      <c r="D136" s="22">
        <f t="shared" si="4"/>
        <v>1.029423579329426</v>
      </c>
      <c r="E136" s="21">
        <f t="shared" si="6"/>
        <v>300.4034292086897</v>
      </c>
    </row>
    <row r="137" spans="1:5" ht="15.75">
      <c r="A137" s="21">
        <v>298</v>
      </c>
      <c r="B137" s="21">
        <v>1.02</v>
      </c>
      <c r="C137" s="21">
        <f t="shared" si="5"/>
        <v>1.0397030131479317</v>
      </c>
      <c r="D137" s="22">
        <f t="shared" si="4"/>
        <v>1.02947676692645</v>
      </c>
      <c r="E137" s="21">
        <f t="shared" si="6"/>
        <v>301.0833862727912</v>
      </c>
    </row>
    <row r="138" spans="1:5" ht="15.75">
      <c r="A138" s="21">
        <v>300.3</v>
      </c>
      <c r="B138" s="21">
        <v>1.04</v>
      </c>
      <c r="C138" s="21">
        <f t="shared" si="5"/>
        <v>1.0603908720064958</v>
      </c>
      <c r="D138" s="22">
        <f t="shared" si="4"/>
        <v>1.0296489206169976</v>
      </c>
      <c r="E138" s="21">
        <f t="shared" si="6"/>
        <v>303.3171573708289</v>
      </c>
    </row>
    <row r="139" spans="1:5" ht="15.75">
      <c r="A139" s="21">
        <v>304.2</v>
      </c>
      <c r="B139" s="21">
        <v>1.085</v>
      </c>
      <c r="C139" s="21">
        <f t="shared" si="5"/>
        <v>1.1068065741059085</v>
      </c>
      <c r="D139" s="22">
        <f t="shared" si="4"/>
        <v>1.0299319087903023</v>
      </c>
      <c r="E139" s="21">
        <f t="shared" si="6"/>
        <v>307.10381546610114</v>
      </c>
    </row>
    <row r="140" spans="1:5" ht="15.75">
      <c r="A140" s="21">
        <v>307</v>
      </c>
      <c r="B140" s="21">
        <v>1.132</v>
      </c>
      <c r="C140" s="21">
        <f t="shared" si="5"/>
        <v>1.1551507368705665</v>
      </c>
      <c r="D140" s="22">
        <f t="shared" si="4"/>
        <v>1.0301283593934276</v>
      </c>
      <c r="E140" s="21">
        <f t="shared" si="6"/>
        <v>309.8219233353464</v>
      </c>
    </row>
    <row r="141" spans="1:5" ht="15.75">
      <c r="A141" s="21">
        <v>307.6</v>
      </c>
      <c r="B141" s="21">
        <v>1.05</v>
      </c>
      <c r="C141" s="21">
        <f t="shared" si="5"/>
        <v>1.0715531551298183</v>
      </c>
      <c r="D141" s="22">
        <f t="shared" si="4"/>
        <v>1.0301697427135876</v>
      </c>
      <c r="E141" s="21">
        <f t="shared" si="6"/>
        <v>310.4043516237366</v>
      </c>
    </row>
    <row r="142" spans="1:5" ht="15.75">
      <c r="A142" s="21">
        <v>310</v>
      </c>
      <c r="B142" s="21">
        <v>1.076</v>
      </c>
      <c r="C142" s="21">
        <f t="shared" si="5"/>
        <v>1.0984123785797986</v>
      </c>
      <c r="D142" s="22">
        <f t="shared" si="4"/>
        <v>1.0303328067414588</v>
      </c>
      <c r="E142" s="21">
        <f t="shared" si="6"/>
        <v>312.7336960688487</v>
      </c>
    </row>
    <row r="143" spans="1:5" ht="15.75">
      <c r="A143" s="21">
        <v>313.6</v>
      </c>
      <c r="B143" s="21">
        <v>0.933</v>
      </c>
      <c r="C143" s="21">
        <f t="shared" si="5"/>
        <v>0.95285717772982</v>
      </c>
      <c r="D143" s="22">
        <f t="shared" si="4"/>
        <v>1.0305701553364897</v>
      </c>
      <c r="E143" s="21">
        <f t="shared" si="6"/>
        <v>316.22690803637806</v>
      </c>
    </row>
    <row r="144" spans="1:5" ht="15.75">
      <c r="A144" s="21">
        <v>316.6</v>
      </c>
      <c r="B144" s="21">
        <v>1.078</v>
      </c>
      <c r="C144" s="21">
        <f t="shared" si="5"/>
        <v>1.101350898468643</v>
      </c>
      <c r="D144" s="22">
        <f t="shared" si="4"/>
        <v>1.0307614980615398</v>
      </c>
      <c r="E144" s="21">
        <f t="shared" si="6"/>
        <v>319.13737763156746</v>
      </c>
    </row>
    <row r="145" spans="1:5" ht="15.75">
      <c r="A145" s="21">
        <v>317.2</v>
      </c>
      <c r="B145" s="21">
        <v>1.09</v>
      </c>
      <c r="C145" s="21">
        <f t="shared" si="5"/>
        <v>1.1136932746954769</v>
      </c>
      <c r="D145" s="22">
        <f aca="true" t="shared" si="7" ref="D145:D167">$G$18^(1-$G$20*EXP(-A145/$G$22))*0.6^($G$20*EXP(-A145/$G$22))</f>
        <v>1.0307990798951143</v>
      </c>
      <c r="E145" s="21">
        <f t="shared" si="6"/>
        <v>319.7194503280827</v>
      </c>
    </row>
    <row r="146" spans="1:5" ht="15.75">
      <c r="A146" s="21">
        <v>319.6</v>
      </c>
      <c r="B146" s="21">
        <v>1.017</v>
      </c>
      <c r="C146" s="21">
        <f aca="true" t="shared" si="8" ref="C146:C167">B146*(1+($I$28+$I$29*A146)/(1282900)+($I$30+A146*$I$31-$I$32)/400)</f>
        <v>1.0394141541856194</v>
      </c>
      <c r="D146" s="22">
        <f t="shared" si="7"/>
        <v>1.0309471634451377</v>
      </c>
      <c r="E146" s="21">
        <f aca="true" t="shared" si="9" ref="E146:E167">E145+(A146-A145)/D146</f>
        <v>322.04740668229573</v>
      </c>
    </row>
    <row r="147" spans="1:5" ht="15.75">
      <c r="A147" s="21">
        <v>323.1</v>
      </c>
      <c r="B147" s="21">
        <v>0.921</v>
      </c>
      <c r="C147" s="21">
        <f t="shared" si="8"/>
        <v>0.941704704413475</v>
      </c>
      <c r="D147" s="22">
        <f t="shared" si="7"/>
        <v>1.0311568206795294</v>
      </c>
      <c r="E147" s="21">
        <f t="shared" si="9"/>
        <v>325.44165276573193</v>
      </c>
    </row>
    <row r="148" spans="1:5" ht="15.75">
      <c r="A148" s="21">
        <v>326.1</v>
      </c>
      <c r="B148" s="21">
        <v>1.011</v>
      </c>
      <c r="C148" s="21">
        <f t="shared" si="8"/>
        <v>1.0341102924110572</v>
      </c>
      <c r="D148" s="22">
        <f t="shared" si="7"/>
        <v>1.0313307531639562</v>
      </c>
      <c r="E148" s="21">
        <f t="shared" si="9"/>
        <v>328.35051589310063</v>
      </c>
    </row>
    <row r="149" spans="1:5" ht="15.75">
      <c r="A149" s="21">
        <v>326.6</v>
      </c>
      <c r="B149" s="21">
        <v>1.02</v>
      </c>
      <c r="C149" s="21">
        <f t="shared" si="8"/>
        <v>1.0433803104311326</v>
      </c>
      <c r="D149" s="22">
        <f t="shared" si="7"/>
        <v>1.0313592357221546</v>
      </c>
      <c r="E149" s="21">
        <f t="shared" si="9"/>
        <v>328.83531302554684</v>
      </c>
    </row>
    <row r="150" spans="1:5" ht="15.75">
      <c r="A150" s="21">
        <v>329.1</v>
      </c>
      <c r="B150" s="21">
        <v>0.99</v>
      </c>
      <c r="C150" s="21">
        <f t="shared" si="8"/>
        <v>1.0130046421336556</v>
      </c>
      <c r="D150" s="22">
        <f t="shared" si="7"/>
        <v>1.0314995220631427</v>
      </c>
      <c r="E150" s="21">
        <f t="shared" si="9"/>
        <v>331.2589690200738</v>
      </c>
    </row>
    <row r="151" spans="1:5" ht="15.75">
      <c r="A151" s="21">
        <v>332.7</v>
      </c>
      <c r="B151" s="21">
        <v>1.072</v>
      </c>
      <c r="C151" s="21">
        <f t="shared" si="8"/>
        <v>1.0973965513493926</v>
      </c>
      <c r="D151" s="22">
        <f t="shared" si="7"/>
        <v>1.0316954431875063</v>
      </c>
      <c r="E151" s="21">
        <f t="shared" si="9"/>
        <v>334.74837088161297</v>
      </c>
    </row>
    <row r="152" spans="1:5" ht="15.75">
      <c r="A152" s="21">
        <v>335.7</v>
      </c>
      <c r="B152" s="21">
        <v>1.057</v>
      </c>
      <c r="C152" s="21">
        <f t="shared" si="8"/>
        <v>1.082440911825488</v>
      </c>
      <c r="D152" s="22">
        <f t="shared" si="7"/>
        <v>1.0318533826678773</v>
      </c>
      <c r="E152" s="21">
        <f t="shared" si="9"/>
        <v>337.6557606817447</v>
      </c>
    </row>
    <row r="153" spans="1:5" ht="15.75">
      <c r="A153" s="21">
        <v>338.7</v>
      </c>
      <c r="B153" s="21">
        <v>1.004</v>
      </c>
      <c r="C153" s="21">
        <f t="shared" si="8"/>
        <v>1.0285449356972076</v>
      </c>
      <c r="D153" s="22">
        <f t="shared" si="7"/>
        <v>1.0320066309989788</v>
      </c>
      <c r="E153" s="21">
        <f t="shared" si="9"/>
        <v>340.5627187476013</v>
      </c>
    </row>
    <row r="154" spans="1:5" ht="15.75">
      <c r="A154" s="21">
        <v>342.1</v>
      </c>
      <c r="B154" s="21">
        <v>0.845</v>
      </c>
      <c r="C154" s="21">
        <f t="shared" si="8"/>
        <v>0.8660199973726825</v>
      </c>
      <c r="D154" s="22">
        <f t="shared" si="7"/>
        <v>1.0321748162757758</v>
      </c>
      <c r="E154" s="21">
        <f t="shared" si="9"/>
        <v>343.85673439920157</v>
      </c>
    </row>
    <row r="155" spans="1:5" ht="15.75">
      <c r="A155" s="21">
        <v>344.59</v>
      </c>
      <c r="B155" s="21">
        <v>1</v>
      </c>
      <c r="C155" s="21">
        <f t="shared" si="8"/>
        <v>1.0251896152631004</v>
      </c>
      <c r="D155" s="22">
        <f t="shared" si="7"/>
        <v>1.032294391136604</v>
      </c>
      <c r="E155" s="21">
        <f t="shared" si="9"/>
        <v>346.2688370139008</v>
      </c>
    </row>
    <row r="156" spans="1:5" ht="15.75">
      <c r="A156" s="21">
        <v>345</v>
      </c>
      <c r="B156" s="21">
        <v>1.032</v>
      </c>
      <c r="C156" s="21">
        <f t="shared" si="8"/>
        <v>1.058049019645146</v>
      </c>
      <c r="D156" s="22">
        <f t="shared" si="7"/>
        <v>1.032313794705363</v>
      </c>
      <c r="E156" s="21">
        <f t="shared" si="9"/>
        <v>346.66600307145313</v>
      </c>
    </row>
    <row r="157" spans="1:5" ht="15.75">
      <c r="A157" s="21">
        <v>348</v>
      </c>
      <c r="B157" s="21">
        <v>0.992</v>
      </c>
      <c r="C157" s="21">
        <f t="shared" si="8"/>
        <v>1.0174145095252074</v>
      </c>
      <c r="D157" s="22">
        <f t="shared" si="7"/>
        <v>1.0324533637932718</v>
      </c>
      <c r="E157" s="21">
        <f t="shared" si="9"/>
        <v>349.57170332408043</v>
      </c>
    </row>
    <row r="158" spans="1:5" ht="15.75">
      <c r="A158" s="21">
        <v>352</v>
      </c>
      <c r="B158" s="21">
        <v>1.077</v>
      </c>
      <c r="C158" s="21">
        <f t="shared" si="8"/>
        <v>1.105135212086302</v>
      </c>
      <c r="D158" s="22">
        <f t="shared" si="7"/>
        <v>1.0326330249516198</v>
      </c>
      <c r="E158" s="21">
        <f t="shared" si="9"/>
        <v>353.445296268861</v>
      </c>
    </row>
    <row r="159" spans="1:5" ht="15.75">
      <c r="A159" s="21">
        <v>361.4</v>
      </c>
      <c r="B159" s="21">
        <v>0.949</v>
      </c>
      <c r="C159" s="21">
        <f t="shared" si="8"/>
        <v>0.9749158726097863</v>
      </c>
      <c r="D159" s="22">
        <f t="shared" si="7"/>
        <v>1.0330278319014783</v>
      </c>
      <c r="E159" s="21">
        <f t="shared" si="9"/>
        <v>362.54476068764393</v>
      </c>
    </row>
    <row r="160" spans="1:5" ht="15.75">
      <c r="A160" s="21">
        <v>364.2</v>
      </c>
      <c r="B160" s="21">
        <v>0.926</v>
      </c>
      <c r="C160" s="21">
        <f t="shared" si="8"/>
        <v>0.9516146117928663</v>
      </c>
      <c r="D160" s="22">
        <f t="shared" si="7"/>
        <v>1.0331383957122993</v>
      </c>
      <c r="E160" s="21">
        <f t="shared" si="9"/>
        <v>365.25494938222784</v>
      </c>
    </row>
    <row r="161" spans="1:5" ht="15.75">
      <c r="A161" s="21">
        <v>367.3</v>
      </c>
      <c r="B161" s="21">
        <v>0.903</v>
      </c>
      <c r="C161" s="21">
        <f t="shared" si="8"/>
        <v>0.9283312634928785</v>
      </c>
      <c r="D161" s="22">
        <f t="shared" si="7"/>
        <v>1.0332572259718626</v>
      </c>
      <c r="E161" s="21">
        <f t="shared" si="9"/>
        <v>368.2551703553589</v>
      </c>
    </row>
    <row r="162" spans="1:5" ht="15.75">
      <c r="A162" s="21">
        <v>370.8</v>
      </c>
      <c r="B162" s="21">
        <v>0.957</v>
      </c>
      <c r="C162" s="21">
        <f t="shared" si="8"/>
        <v>0.984268313494556</v>
      </c>
      <c r="D162" s="22">
        <f t="shared" si="7"/>
        <v>1.0333870078441814</v>
      </c>
      <c r="E162" s="21">
        <f t="shared" si="9"/>
        <v>371.64209120246886</v>
      </c>
    </row>
    <row r="163" spans="1:5" ht="15.75">
      <c r="A163" s="21">
        <v>375.1</v>
      </c>
      <c r="B163" s="21">
        <v>0.885</v>
      </c>
      <c r="C163" s="21">
        <f t="shared" si="8"/>
        <v>0.9106964839558673</v>
      </c>
      <c r="D163" s="22">
        <f t="shared" si="7"/>
        <v>1.0335403201032625</v>
      </c>
      <c r="E163" s="21">
        <f t="shared" si="9"/>
        <v>375.80254814484573</v>
      </c>
    </row>
    <row r="164" spans="1:5" ht="15.75">
      <c r="A164" s="21">
        <v>381.9</v>
      </c>
      <c r="B164" s="21">
        <v>0.951</v>
      </c>
      <c r="C164" s="21">
        <f t="shared" si="8"/>
        <v>0.9794280090019505</v>
      </c>
      <c r="D164" s="22">
        <f t="shared" si="7"/>
        <v>1.033769619094814</v>
      </c>
      <c r="E164" s="21">
        <f t="shared" si="9"/>
        <v>382.38041605119236</v>
      </c>
    </row>
    <row r="165" spans="1:5" ht="15.75">
      <c r="A165" s="21">
        <v>384.9</v>
      </c>
      <c r="B165" s="21">
        <v>1.024</v>
      </c>
      <c r="C165" s="21">
        <f t="shared" si="8"/>
        <v>1.0549974231927723</v>
      </c>
      <c r="D165" s="22">
        <f t="shared" si="7"/>
        <v>1.0338658952508697</v>
      </c>
      <c r="E165" s="21">
        <f t="shared" si="9"/>
        <v>385.2821463566224</v>
      </c>
    </row>
    <row r="166" spans="1:5" ht="15.75">
      <c r="A166" s="21">
        <v>391.5</v>
      </c>
      <c r="B166" s="21">
        <v>1.097</v>
      </c>
      <c r="C166" s="21">
        <f t="shared" si="8"/>
        <v>1.131119869011212</v>
      </c>
      <c r="D166" s="22">
        <f t="shared" si="7"/>
        <v>1.0340677370638927</v>
      </c>
      <c r="E166" s="21">
        <f t="shared" si="9"/>
        <v>391.66470696018587</v>
      </c>
    </row>
    <row r="167" spans="1:5" ht="15.75">
      <c r="A167" s="21">
        <v>394.5</v>
      </c>
      <c r="B167" s="21">
        <v>1.048</v>
      </c>
      <c r="C167" s="21">
        <f t="shared" si="8"/>
        <v>1.0809921466243306</v>
      </c>
      <c r="D167" s="22">
        <f t="shared" si="7"/>
        <v>1.034155140537455</v>
      </c>
      <c r="E167" s="21">
        <f t="shared" si="9"/>
        <v>394.5656256738335</v>
      </c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39">
      <selection activeCell="A1" sqref="A1:B15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>
        <v>0.5</v>
      </c>
      <c r="B1">
        <v>0.965</v>
      </c>
      <c r="C1" s="14"/>
      <c r="E1" s="2"/>
      <c r="F1" s="2"/>
      <c r="G1" s="1"/>
      <c r="H1" s="3"/>
    </row>
    <row r="2" spans="1:8" ht="15.75">
      <c r="A2">
        <v>3.5</v>
      </c>
      <c r="B2">
        <v>0.817</v>
      </c>
      <c r="C2" s="14"/>
      <c r="E2" s="3"/>
      <c r="F2" s="4"/>
      <c r="G2" s="1"/>
      <c r="H2" s="2"/>
    </row>
    <row r="3" spans="1:8" ht="15.75">
      <c r="A3">
        <v>3.5</v>
      </c>
      <c r="B3">
        <v>0.888</v>
      </c>
      <c r="C3" s="5"/>
      <c r="E3" s="2"/>
      <c r="F3" s="4"/>
      <c r="G3" s="1"/>
      <c r="H3" s="2"/>
    </row>
    <row r="4" spans="1:9" ht="15.75">
      <c r="A4">
        <v>7.62</v>
      </c>
      <c r="B4">
        <v>0.897</v>
      </c>
      <c r="C4" s="1"/>
      <c r="E4" s="6"/>
      <c r="F4" s="6"/>
      <c r="G4" s="2"/>
      <c r="H4" s="2"/>
      <c r="I4" s="7"/>
    </row>
    <row r="5" spans="1:9" ht="15.75">
      <c r="A5">
        <v>10.62</v>
      </c>
      <c r="B5">
        <v>0.886</v>
      </c>
      <c r="C5" s="1"/>
      <c r="E5" s="6"/>
      <c r="F5" s="8"/>
      <c r="G5" s="2"/>
      <c r="H5" s="2"/>
      <c r="I5" s="7"/>
    </row>
    <row r="6" spans="1:9" ht="15.75">
      <c r="A6">
        <v>11.3</v>
      </c>
      <c r="B6">
        <v>0.917</v>
      </c>
      <c r="C6" s="1"/>
      <c r="E6" s="6"/>
      <c r="F6" s="2"/>
      <c r="G6" s="2"/>
      <c r="H6" s="2"/>
      <c r="I6" s="2"/>
    </row>
    <row r="7" spans="1:9" ht="15.75">
      <c r="A7">
        <v>15.3</v>
      </c>
      <c r="B7">
        <v>0.834</v>
      </c>
      <c r="C7" s="1"/>
      <c r="E7" s="6"/>
      <c r="F7" s="9"/>
      <c r="G7" s="2"/>
      <c r="H7" s="2"/>
      <c r="I7" s="2"/>
    </row>
    <row r="8" spans="1:9" ht="15.75">
      <c r="A8">
        <v>18.3</v>
      </c>
      <c r="B8">
        <v>0.935</v>
      </c>
      <c r="C8" s="1"/>
      <c r="E8" s="6"/>
      <c r="F8" s="4"/>
      <c r="G8" s="2"/>
      <c r="H8" s="2"/>
      <c r="I8" s="2"/>
    </row>
    <row r="9" spans="1:9" ht="15.75">
      <c r="A9">
        <v>20.8</v>
      </c>
      <c r="B9">
        <v>0.925</v>
      </c>
      <c r="C9" s="1"/>
      <c r="E9" s="6"/>
      <c r="F9" s="4"/>
      <c r="G9" s="2"/>
      <c r="H9" s="2"/>
      <c r="I9" s="2"/>
    </row>
    <row r="10" spans="1:6" ht="15.75">
      <c r="A10">
        <v>21.3</v>
      </c>
      <c r="B10">
        <v>0.957</v>
      </c>
      <c r="C10" s="1"/>
      <c r="E10" s="6"/>
      <c r="F10" s="6"/>
    </row>
    <row r="11" spans="1:9" ht="15.75">
      <c r="A11">
        <v>24.8</v>
      </c>
      <c r="B11">
        <v>0.849</v>
      </c>
      <c r="C11" s="1"/>
      <c r="E11" s="6"/>
      <c r="F11" s="8"/>
      <c r="G11" s="2"/>
      <c r="H11" s="2"/>
      <c r="I11" s="2"/>
    </row>
    <row r="12" spans="1:9" ht="15.75">
      <c r="A12">
        <v>27.8</v>
      </c>
      <c r="B12">
        <v>0.983</v>
      </c>
      <c r="C12" s="1"/>
      <c r="E12" s="6"/>
      <c r="F12" s="8"/>
      <c r="G12" s="2"/>
      <c r="H12" s="2"/>
      <c r="I12" s="2"/>
    </row>
    <row r="13" spans="1:9" ht="15.75">
      <c r="A13">
        <v>30.3</v>
      </c>
      <c r="B13">
        <v>0.981</v>
      </c>
      <c r="C13" s="1"/>
      <c r="E13" s="6"/>
      <c r="F13" s="8"/>
      <c r="G13" s="2"/>
      <c r="H13" s="2"/>
      <c r="I13" s="2"/>
    </row>
    <row r="14" spans="1:9" ht="15.75">
      <c r="A14">
        <v>30.8</v>
      </c>
      <c r="B14">
        <v>1.07</v>
      </c>
      <c r="C14" s="1"/>
      <c r="E14" s="6"/>
      <c r="F14" s="8"/>
      <c r="G14" s="2"/>
      <c r="H14" s="2"/>
      <c r="I14" s="2"/>
    </row>
    <row r="15" spans="1:9" ht="15.75">
      <c r="A15">
        <v>34.3</v>
      </c>
      <c r="B15">
        <v>1.035</v>
      </c>
      <c r="C15" s="1"/>
      <c r="E15" s="6"/>
      <c r="F15" s="8"/>
      <c r="G15" s="2"/>
      <c r="H15" s="2"/>
      <c r="I15" s="2"/>
    </row>
    <row r="16" spans="1:9" ht="15.75">
      <c r="A16">
        <v>37.3</v>
      </c>
      <c r="B16">
        <v>1.028</v>
      </c>
      <c r="C16" s="1"/>
      <c r="E16" s="6"/>
      <c r="F16" s="8"/>
      <c r="G16" s="2"/>
      <c r="H16" s="2"/>
      <c r="I16" s="2"/>
    </row>
    <row r="17" spans="1:9" ht="15.75">
      <c r="A17">
        <v>39.8</v>
      </c>
      <c r="B17">
        <v>0.975</v>
      </c>
      <c r="C17" s="1"/>
      <c r="E17" s="6"/>
      <c r="F17" s="8"/>
      <c r="G17" s="2"/>
      <c r="H17" s="2"/>
      <c r="I17" s="2"/>
    </row>
    <row r="18" spans="1:9" ht="15.75">
      <c r="A18">
        <v>40.3</v>
      </c>
      <c r="B18">
        <v>0.947</v>
      </c>
      <c r="C18" s="1"/>
      <c r="E18" s="6"/>
      <c r="F18" s="8"/>
      <c r="G18" s="2"/>
      <c r="H18" s="2"/>
      <c r="I18" s="2"/>
    </row>
    <row r="19" spans="1:9" ht="15.75">
      <c r="A19">
        <v>43.8</v>
      </c>
      <c r="B19">
        <v>0.9</v>
      </c>
      <c r="C19" s="1"/>
      <c r="E19" s="6"/>
      <c r="F19" s="8"/>
      <c r="G19" s="2"/>
      <c r="H19" s="2"/>
      <c r="I19" s="2"/>
    </row>
    <row r="20" spans="1:9" ht="15.75">
      <c r="A20">
        <v>46.8</v>
      </c>
      <c r="B20">
        <v>1.002</v>
      </c>
      <c r="C20" s="1"/>
      <c r="E20" s="6"/>
      <c r="F20" s="8"/>
      <c r="G20" s="2"/>
      <c r="H20" s="2"/>
      <c r="I20" s="2"/>
    </row>
    <row r="21" spans="1:9" ht="15.75">
      <c r="A21">
        <v>49.3</v>
      </c>
      <c r="B21">
        <v>0.944</v>
      </c>
      <c r="C21" s="1"/>
      <c r="E21" s="6"/>
      <c r="F21" s="8"/>
      <c r="G21" s="2"/>
      <c r="H21" s="2"/>
      <c r="I21" s="2"/>
    </row>
    <row r="22" spans="1:9" ht="15.75">
      <c r="A22">
        <v>49.8</v>
      </c>
      <c r="B22">
        <v>0.953</v>
      </c>
      <c r="C22" s="1"/>
      <c r="E22" s="6"/>
      <c r="F22" s="8"/>
      <c r="G22" s="2"/>
      <c r="H22" s="2"/>
      <c r="I22" s="2"/>
    </row>
    <row r="23" spans="1:9" ht="15.75">
      <c r="A23">
        <v>53.3</v>
      </c>
      <c r="B23">
        <v>0.895</v>
      </c>
      <c r="C23" s="18"/>
      <c r="D23" s="19"/>
      <c r="E23" s="11"/>
      <c r="F23" s="10"/>
      <c r="G23" s="10"/>
      <c r="H23" s="10"/>
      <c r="I23" s="10"/>
    </row>
    <row r="24" spans="1:8" ht="15.75">
      <c r="A24">
        <v>56.4</v>
      </c>
      <c r="B24">
        <v>0.958</v>
      </c>
      <c r="C24" s="12"/>
      <c r="D24" s="16"/>
      <c r="E24" s="1"/>
      <c r="F24" s="2"/>
      <c r="G24" s="2"/>
      <c r="H24" s="2"/>
    </row>
    <row r="25" spans="1:8" ht="15.75">
      <c r="A25">
        <v>58.8</v>
      </c>
      <c r="B25">
        <v>0.978</v>
      </c>
      <c r="C25" s="14"/>
      <c r="D25" s="1"/>
      <c r="E25" s="1"/>
      <c r="F25" s="2"/>
      <c r="G25" s="2"/>
      <c r="H25" s="2"/>
    </row>
    <row r="26" spans="1:8" ht="15.75">
      <c r="A26">
        <v>59.3</v>
      </c>
      <c r="B26">
        <v>1.006</v>
      </c>
      <c r="C26" s="14"/>
      <c r="D26" s="1"/>
      <c r="E26" s="1"/>
      <c r="F26" s="2"/>
      <c r="G26" s="2"/>
      <c r="H26" s="2"/>
    </row>
    <row r="27" spans="1:8" ht="15.75">
      <c r="A27">
        <v>62.8</v>
      </c>
      <c r="B27">
        <v>0.9</v>
      </c>
      <c r="C27" s="14"/>
      <c r="D27" s="1"/>
      <c r="E27" s="1"/>
      <c r="F27" s="2"/>
      <c r="G27" s="1"/>
      <c r="H27" s="2"/>
    </row>
    <row r="28" spans="1:8" ht="15.75">
      <c r="A28">
        <v>65.8</v>
      </c>
      <c r="B28">
        <v>1.008</v>
      </c>
      <c r="C28" s="14"/>
      <c r="D28" s="1"/>
      <c r="E28" s="1"/>
      <c r="F28" s="2"/>
      <c r="G28" s="2"/>
      <c r="H28" s="2"/>
    </row>
    <row r="29" spans="1:9" ht="15.75">
      <c r="A29">
        <v>68.3</v>
      </c>
      <c r="B29">
        <v>0.988</v>
      </c>
      <c r="C29" s="14"/>
      <c r="D29" s="1"/>
      <c r="E29" s="1"/>
      <c r="F29" s="2"/>
      <c r="G29" s="20"/>
      <c r="H29" s="2"/>
      <c r="I29" s="2"/>
    </row>
    <row r="30" spans="1:9" ht="15.75">
      <c r="A30">
        <v>68.8</v>
      </c>
      <c r="B30">
        <v>1.055</v>
      </c>
      <c r="C30" s="14"/>
      <c r="D30" s="1"/>
      <c r="E30" s="1"/>
      <c r="F30" s="2"/>
      <c r="G30" s="2"/>
      <c r="H30" s="2"/>
      <c r="I30" s="2"/>
    </row>
    <row r="31" spans="1:9" ht="15.75">
      <c r="A31">
        <v>72.3</v>
      </c>
      <c r="B31">
        <v>1.015</v>
      </c>
      <c r="C31" s="14"/>
      <c r="D31" s="1"/>
      <c r="E31" s="1"/>
      <c r="F31" s="2"/>
      <c r="G31" s="2"/>
      <c r="H31" s="2"/>
      <c r="I31" s="2"/>
    </row>
    <row r="32" spans="1:9" ht="15.75">
      <c r="A32">
        <v>75.3</v>
      </c>
      <c r="B32">
        <v>1.049</v>
      </c>
      <c r="C32" s="14"/>
      <c r="D32" s="1"/>
      <c r="E32" s="1"/>
      <c r="F32" s="2"/>
      <c r="G32" s="2"/>
      <c r="H32" s="2"/>
      <c r="I32" s="2"/>
    </row>
    <row r="33" spans="1:9" ht="15.75">
      <c r="A33">
        <v>77.8</v>
      </c>
      <c r="B33">
        <v>0.948</v>
      </c>
      <c r="C33" s="14"/>
      <c r="E33" s="5"/>
      <c r="H33" s="2"/>
      <c r="I33" s="2"/>
    </row>
    <row r="34" spans="1:5" ht="15.75">
      <c r="A34">
        <v>78.3</v>
      </c>
      <c r="B34">
        <v>0.948</v>
      </c>
      <c r="C34" s="14"/>
      <c r="E34" s="5"/>
    </row>
    <row r="35" spans="1:9" ht="15.75">
      <c r="A35">
        <v>81.8</v>
      </c>
      <c r="B35">
        <v>0.925</v>
      </c>
      <c r="C35" s="14"/>
      <c r="E35" s="5"/>
      <c r="G35" s="15"/>
      <c r="H35" s="2"/>
      <c r="I35" s="2"/>
    </row>
    <row r="36" spans="1:9" ht="15.75">
      <c r="A36">
        <v>84.8</v>
      </c>
      <c r="B36">
        <v>1.066</v>
      </c>
      <c r="C36" s="14"/>
      <c r="E36" s="5"/>
      <c r="G36" s="2"/>
      <c r="H36" s="2"/>
      <c r="I36" s="2"/>
    </row>
    <row r="37" spans="1:9" ht="15.75">
      <c r="A37">
        <v>87.3</v>
      </c>
      <c r="B37">
        <v>1.009</v>
      </c>
      <c r="C37" s="14"/>
      <c r="E37" s="5"/>
      <c r="G37" s="2"/>
      <c r="H37" s="2"/>
      <c r="I37" s="1"/>
    </row>
    <row r="38" spans="1:9" ht="15.75">
      <c r="A38">
        <v>87.8</v>
      </c>
      <c r="B38">
        <v>1.015</v>
      </c>
      <c r="C38" s="14"/>
      <c r="E38" s="5"/>
      <c r="G38" s="2"/>
      <c r="H38" s="2"/>
      <c r="I38" s="1"/>
    </row>
    <row r="39" spans="1:9" ht="15.75">
      <c r="A39">
        <v>91.3</v>
      </c>
      <c r="B39">
        <v>0.993</v>
      </c>
      <c r="C39" s="14"/>
      <c r="E39" s="5"/>
      <c r="G39" s="2"/>
      <c r="H39" s="2"/>
      <c r="I39" s="1"/>
    </row>
    <row r="40" spans="1:9" ht="15.75">
      <c r="A40">
        <v>94.3</v>
      </c>
      <c r="B40">
        <v>0.932</v>
      </c>
      <c r="C40" s="14"/>
      <c r="E40" s="5"/>
      <c r="G40" s="2"/>
      <c r="H40" s="2"/>
      <c r="I40" s="1"/>
    </row>
    <row r="41" spans="1:9" ht="15.75">
      <c r="A41">
        <v>96.8</v>
      </c>
      <c r="B41">
        <v>0.889</v>
      </c>
      <c r="C41" s="14"/>
      <c r="E41" s="5"/>
      <c r="G41" s="2"/>
      <c r="H41" s="2"/>
      <c r="I41" s="1"/>
    </row>
    <row r="42" spans="1:5" ht="15.75">
      <c r="A42">
        <v>97.3</v>
      </c>
      <c r="B42">
        <v>1.018</v>
      </c>
      <c r="C42" s="14"/>
      <c r="E42" s="5"/>
    </row>
    <row r="43" spans="1:5" ht="15.75">
      <c r="A43">
        <v>101.1</v>
      </c>
      <c r="B43">
        <v>0.928</v>
      </c>
      <c r="C43" s="14"/>
      <c r="E43" s="5"/>
    </row>
    <row r="44" spans="1:5" ht="15.75">
      <c r="A44">
        <v>103.49</v>
      </c>
      <c r="B44">
        <v>1.002</v>
      </c>
      <c r="C44" s="14"/>
      <c r="E44" s="5"/>
    </row>
    <row r="45" spans="1:5" ht="15.75">
      <c r="A45">
        <v>105.32</v>
      </c>
      <c r="B45">
        <v>1.01</v>
      </c>
      <c r="C45" s="14"/>
      <c r="E45" s="5"/>
    </row>
    <row r="46" spans="1:5" ht="15.75">
      <c r="A46">
        <v>106.26</v>
      </c>
      <c r="B46">
        <v>0.967</v>
      </c>
      <c r="C46" s="14"/>
      <c r="E46" s="5"/>
    </row>
    <row r="47" spans="1:5" ht="15.75">
      <c r="A47">
        <v>110.3</v>
      </c>
      <c r="B47">
        <v>0.931</v>
      </c>
      <c r="C47" s="14"/>
      <c r="E47" s="5"/>
    </row>
    <row r="48" spans="1:5" ht="15.75">
      <c r="A48">
        <v>112.84</v>
      </c>
      <c r="B48">
        <v>0.997</v>
      </c>
      <c r="C48" s="14"/>
      <c r="E48" s="5"/>
    </row>
    <row r="49" spans="1:5" ht="15.75">
      <c r="A49">
        <v>114.13</v>
      </c>
      <c r="B49">
        <v>1.022</v>
      </c>
      <c r="C49" s="14"/>
      <c r="E49" s="5"/>
    </row>
    <row r="50" spans="1:5" ht="15.75">
      <c r="A50">
        <v>115.8</v>
      </c>
      <c r="B50">
        <v>0.971</v>
      </c>
      <c r="C50" s="14"/>
      <c r="E50" s="5"/>
    </row>
    <row r="51" spans="1:5" ht="15.75">
      <c r="A51">
        <v>119.8</v>
      </c>
      <c r="B51">
        <v>1.007</v>
      </c>
      <c r="C51" s="14"/>
      <c r="E51" s="5"/>
    </row>
    <row r="52" spans="1:5" ht="15.75">
      <c r="A52">
        <v>122.46</v>
      </c>
      <c r="B52">
        <v>0.919</v>
      </c>
      <c r="C52" s="14"/>
      <c r="E52" s="5"/>
    </row>
    <row r="53" spans="1:5" ht="15.75">
      <c r="A53">
        <v>125.19</v>
      </c>
      <c r="B53">
        <v>1.072</v>
      </c>
      <c r="C53" s="14"/>
      <c r="E53" s="5"/>
    </row>
    <row r="54" spans="1:5" ht="15.75">
      <c r="A54">
        <v>125.3</v>
      </c>
      <c r="B54">
        <v>0.98</v>
      </c>
      <c r="C54" s="14"/>
      <c r="E54" s="5"/>
    </row>
    <row r="55" spans="1:5" ht="15.75">
      <c r="A55">
        <v>129.3</v>
      </c>
      <c r="B55">
        <v>1.035</v>
      </c>
      <c r="C55" s="14"/>
      <c r="E55" s="5"/>
    </row>
    <row r="56" spans="1:5" ht="15.75">
      <c r="A56">
        <v>131.95</v>
      </c>
      <c r="B56">
        <v>1.011</v>
      </c>
      <c r="C56" s="14"/>
      <c r="E56" s="5"/>
    </row>
    <row r="57" spans="1:5" ht="15.75">
      <c r="A57">
        <v>134.8</v>
      </c>
      <c r="B57">
        <v>1.02</v>
      </c>
      <c r="C57" s="14"/>
      <c r="E57" s="5"/>
    </row>
    <row r="58" spans="1:5" ht="15.75">
      <c r="A58">
        <v>134.84</v>
      </c>
      <c r="B58">
        <v>0.987</v>
      </c>
      <c r="C58" s="14"/>
      <c r="E58" s="5"/>
    </row>
    <row r="59" spans="1:5" ht="15.75">
      <c r="A59">
        <v>138.8</v>
      </c>
      <c r="B59">
        <v>1.044</v>
      </c>
      <c r="C59" s="14"/>
      <c r="E59" s="5"/>
    </row>
    <row r="60" spans="1:5" ht="15.75">
      <c r="A60">
        <v>141.43</v>
      </c>
      <c r="B60">
        <v>1.054</v>
      </c>
      <c r="C60" s="14"/>
      <c r="E60" s="5"/>
    </row>
    <row r="61" spans="1:5" ht="15.75">
      <c r="A61">
        <v>144.17</v>
      </c>
      <c r="B61">
        <v>0.998</v>
      </c>
      <c r="C61" s="14"/>
      <c r="E61" s="5"/>
    </row>
    <row r="62" spans="1:5" ht="15.75">
      <c r="A62">
        <v>144.3</v>
      </c>
      <c r="B62">
        <v>1.09</v>
      </c>
      <c r="C62" s="14"/>
      <c r="E62" s="5"/>
    </row>
    <row r="63" spans="1:5" ht="15.75">
      <c r="A63">
        <v>148.4</v>
      </c>
      <c r="B63">
        <v>1.081</v>
      </c>
      <c r="C63" s="14"/>
      <c r="E63" s="5"/>
    </row>
    <row r="64" spans="1:5" ht="15.75">
      <c r="A64">
        <v>151</v>
      </c>
      <c r="B64">
        <v>1.041</v>
      </c>
      <c r="C64" s="14"/>
      <c r="E64" s="5"/>
    </row>
    <row r="65" spans="1:5" ht="15.75">
      <c r="A65">
        <v>153.3</v>
      </c>
      <c r="B65">
        <v>0.994</v>
      </c>
      <c r="C65" s="14"/>
      <c r="E65" s="5"/>
    </row>
    <row r="66" spans="1:5" ht="15.75">
      <c r="A66">
        <v>153.5</v>
      </c>
      <c r="B66">
        <v>0.958</v>
      </c>
      <c r="C66" s="14"/>
      <c r="E66" s="5"/>
    </row>
    <row r="67" spans="1:5" ht="15.75">
      <c r="A67">
        <v>157.8</v>
      </c>
      <c r="B67">
        <v>0.957</v>
      </c>
      <c r="C67" s="14"/>
      <c r="E67" s="5"/>
    </row>
    <row r="68" spans="1:5" ht="15.75">
      <c r="A68">
        <v>160.46</v>
      </c>
      <c r="B68">
        <v>0.993</v>
      </c>
      <c r="C68" s="14"/>
      <c r="E68" s="5"/>
    </row>
    <row r="69" spans="1:5" ht="15.75">
      <c r="A69">
        <v>162</v>
      </c>
      <c r="B69">
        <v>1.02</v>
      </c>
      <c r="C69" s="14"/>
      <c r="E69" s="5"/>
    </row>
    <row r="70" spans="1:5" ht="15.75">
      <c r="A70">
        <v>163.35</v>
      </c>
      <c r="B70">
        <v>0.97</v>
      </c>
      <c r="C70" s="14"/>
      <c r="E70" s="5"/>
    </row>
    <row r="71" spans="1:5" ht="15.75">
      <c r="A71">
        <v>167.3</v>
      </c>
      <c r="B71">
        <v>0.846</v>
      </c>
      <c r="C71" s="14"/>
      <c r="E71" s="5"/>
    </row>
    <row r="72" spans="1:5" ht="15.75">
      <c r="A72">
        <v>169.91</v>
      </c>
      <c r="B72">
        <v>1.058</v>
      </c>
      <c r="C72" s="14"/>
      <c r="E72" s="5"/>
    </row>
    <row r="73" spans="1:5" ht="15.75">
      <c r="A73">
        <v>171.3</v>
      </c>
      <c r="B73">
        <v>0.954</v>
      </c>
      <c r="C73" s="14"/>
      <c r="E73" s="5"/>
    </row>
    <row r="74" spans="1:5" ht="15.75">
      <c r="A74">
        <v>172.65</v>
      </c>
      <c r="B74">
        <v>1.009</v>
      </c>
      <c r="C74" s="14"/>
      <c r="E74" s="5"/>
    </row>
    <row r="75" spans="1:5" ht="15.75">
      <c r="A75">
        <v>176.8</v>
      </c>
      <c r="B75">
        <v>1.003</v>
      </c>
      <c r="C75" s="14"/>
      <c r="E75" s="5"/>
    </row>
    <row r="76" spans="1:5" ht="15.75">
      <c r="A76">
        <v>179.74</v>
      </c>
      <c r="B76">
        <v>0.875</v>
      </c>
      <c r="C76" s="14"/>
      <c r="E76" s="5"/>
    </row>
    <row r="77" spans="1:5" ht="15.75">
      <c r="A77">
        <v>180.9</v>
      </c>
      <c r="B77">
        <v>1.07</v>
      </c>
      <c r="C77" s="14"/>
      <c r="E77" s="5"/>
    </row>
    <row r="78" spans="1:5" ht="15.75">
      <c r="A78">
        <v>182.34</v>
      </c>
      <c r="B78">
        <v>1.02</v>
      </c>
      <c r="C78" s="14"/>
      <c r="E78" s="5"/>
    </row>
    <row r="79" spans="1:5" ht="15.75">
      <c r="A79">
        <v>186.3</v>
      </c>
      <c r="B79">
        <v>1.005</v>
      </c>
      <c r="C79" s="14"/>
      <c r="E79" s="5"/>
    </row>
    <row r="80" spans="1:5" ht="15.75">
      <c r="A80">
        <v>189</v>
      </c>
      <c r="B80">
        <v>0.979</v>
      </c>
      <c r="C80" s="14"/>
      <c r="E80" s="5"/>
    </row>
    <row r="81" spans="1:5" ht="15.75">
      <c r="A81">
        <v>190.3</v>
      </c>
      <c r="B81">
        <v>0.96</v>
      </c>
      <c r="C81" s="14"/>
      <c r="E81" s="5"/>
    </row>
    <row r="82" spans="1:5" ht="15.75">
      <c r="A82">
        <v>191.94</v>
      </c>
      <c r="B82">
        <v>0.98</v>
      </c>
      <c r="C82" s="14"/>
      <c r="E82" s="5"/>
    </row>
    <row r="83" spans="1:5" ht="15.75">
      <c r="A83">
        <v>195.6</v>
      </c>
      <c r="B83">
        <v>1.058</v>
      </c>
      <c r="C83" s="14"/>
      <c r="E83" s="5"/>
    </row>
    <row r="84" spans="1:5" ht="15.75">
      <c r="A84">
        <v>197.81</v>
      </c>
      <c r="B84">
        <v>1.057</v>
      </c>
      <c r="C84" s="14"/>
      <c r="E84" s="5"/>
    </row>
    <row r="85" spans="1:5" ht="15.75">
      <c r="A85">
        <v>200.07</v>
      </c>
      <c r="B85">
        <v>1.04</v>
      </c>
      <c r="C85" s="14"/>
      <c r="E85" s="5"/>
    </row>
    <row r="86" spans="1:5" ht="15.75">
      <c r="A86">
        <v>200.42</v>
      </c>
      <c r="B86">
        <v>1.078</v>
      </c>
      <c r="C86" s="14"/>
      <c r="E86" s="5"/>
    </row>
    <row r="87" spans="1:5" ht="15.75">
      <c r="A87">
        <v>201.9</v>
      </c>
      <c r="B87">
        <v>0.928</v>
      </c>
      <c r="C87" s="14"/>
      <c r="E87" s="5"/>
    </row>
    <row r="88" spans="1:5" ht="15.75">
      <c r="A88">
        <v>204.9</v>
      </c>
      <c r="B88">
        <v>1.072</v>
      </c>
      <c r="C88" s="14"/>
      <c r="E88" s="5"/>
    </row>
    <row r="89" spans="1:5" ht="15.75">
      <c r="A89">
        <v>207.9</v>
      </c>
      <c r="B89">
        <v>0.968</v>
      </c>
      <c r="C89" s="14"/>
      <c r="E89" s="5"/>
    </row>
    <row r="90" spans="1:5" ht="15.75">
      <c r="A90">
        <v>208.1</v>
      </c>
      <c r="B90">
        <v>0.858</v>
      </c>
      <c r="C90" s="14"/>
      <c r="E90" s="5"/>
    </row>
    <row r="91" spans="1:5" ht="15.75">
      <c r="A91">
        <v>209.3</v>
      </c>
      <c r="B91">
        <v>1.04</v>
      </c>
      <c r="C91" s="14"/>
      <c r="E91" s="5"/>
    </row>
    <row r="92" spans="1:5" ht="15.75">
      <c r="A92">
        <v>211.1</v>
      </c>
      <c r="B92">
        <v>0.96</v>
      </c>
      <c r="C92" s="14"/>
      <c r="E92" s="5"/>
    </row>
    <row r="93" spans="1:5" ht="15.75">
      <c r="A93">
        <v>220.7</v>
      </c>
      <c r="B93">
        <v>0.911</v>
      </c>
      <c r="C93" s="14"/>
      <c r="E93" s="5"/>
    </row>
    <row r="94" spans="1:5" ht="15.75">
      <c r="A94">
        <v>221.3</v>
      </c>
      <c r="B94">
        <v>0.849</v>
      </c>
      <c r="C94" s="14"/>
      <c r="E94" s="5"/>
    </row>
    <row r="95" spans="1:5" ht="15.75">
      <c r="A95">
        <v>223.7</v>
      </c>
      <c r="B95">
        <v>0.932</v>
      </c>
      <c r="C95" s="14"/>
      <c r="E95" s="5"/>
    </row>
    <row r="96" spans="1:5" ht="15.75">
      <c r="A96">
        <v>230.5</v>
      </c>
      <c r="B96">
        <v>1.024</v>
      </c>
      <c r="C96" s="14"/>
      <c r="E96" s="5"/>
    </row>
    <row r="97" spans="1:5" ht="15.75">
      <c r="A97">
        <v>230.9</v>
      </c>
      <c r="B97">
        <v>0.932</v>
      </c>
      <c r="C97" s="14"/>
      <c r="E97" s="5"/>
    </row>
    <row r="98" spans="1:5" ht="15.75">
      <c r="A98">
        <v>233.3</v>
      </c>
      <c r="B98">
        <v>1.074</v>
      </c>
      <c r="C98" s="14"/>
      <c r="E98" s="5"/>
    </row>
    <row r="99" spans="1:5" ht="15.75">
      <c r="A99">
        <v>236.9</v>
      </c>
      <c r="B99">
        <v>0.994</v>
      </c>
      <c r="C99" s="14"/>
      <c r="E99" s="5"/>
    </row>
    <row r="100" spans="1:5" ht="15.75">
      <c r="A100">
        <v>239.9</v>
      </c>
      <c r="B100">
        <v>0.976</v>
      </c>
      <c r="C100" s="14"/>
      <c r="E100" s="5"/>
    </row>
    <row r="101" spans="1:5" ht="15.75">
      <c r="A101">
        <v>240.5</v>
      </c>
      <c r="B101">
        <v>0.963</v>
      </c>
      <c r="C101" s="14"/>
      <c r="E101" s="5"/>
    </row>
    <row r="102" spans="1:5" ht="15.75">
      <c r="A102">
        <v>242.15</v>
      </c>
      <c r="B102">
        <v>0.873</v>
      </c>
      <c r="C102" s="14"/>
      <c r="E102" s="5"/>
    </row>
    <row r="103" spans="1:5" ht="15.75">
      <c r="A103">
        <v>249.5</v>
      </c>
      <c r="B103">
        <v>0.967</v>
      </c>
      <c r="C103" s="14"/>
      <c r="E103" s="5"/>
    </row>
    <row r="104" spans="1:5" ht="15.75">
      <c r="A104">
        <v>250.1</v>
      </c>
      <c r="B104">
        <v>1.03</v>
      </c>
      <c r="C104" s="14"/>
      <c r="E104" s="5"/>
    </row>
    <row r="105" spans="1:5" ht="15.75">
      <c r="A105">
        <v>252.5</v>
      </c>
      <c r="B105">
        <v>1.01</v>
      </c>
      <c r="C105" s="14"/>
      <c r="E105" s="5"/>
    </row>
    <row r="106" spans="1:5" ht="15.75">
      <c r="A106">
        <v>258.8</v>
      </c>
      <c r="B106">
        <v>1.034</v>
      </c>
      <c r="C106" s="14"/>
      <c r="E106" s="5"/>
    </row>
    <row r="107" spans="1:5" ht="15.75">
      <c r="A107">
        <v>259.3</v>
      </c>
      <c r="B107">
        <v>1.02</v>
      </c>
      <c r="C107" s="14"/>
      <c r="E107" s="5"/>
    </row>
    <row r="108" spans="1:5" ht="15.75">
      <c r="A108">
        <v>261.8</v>
      </c>
      <c r="B108">
        <v>1.062</v>
      </c>
      <c r="C108" s="14"/>
      <c r="E108" s="5"/>
    </row>
    <row r="109" spans="1:5" ht="15.75">
      <c r="A109">
        <v>265.4</v>
      </c>
      <c r="B109">
        <v>1.033</v>
      </c>
      <c r="C109" s="14"/>
      <c r="E109" s="5"/>
    </row>
    <row r="110" spans="1:5" ht="15.75">
      <c r="A110">
        <v>267.82</v>
      </c>
      <c r="B110">
        <v>1.036</v>
      </c>
      <c r="C110" s="14"/>
      <c r="E110" s="5"/>
    </row>
    <row r="111" spans="1:5" ht="15.75">
      <c r="A111">
        <v>269</v>
      </c>
      <c r="B111">
        <v>1.08</v>
      </c>
      <c r="C111" s="14"/>
      <c r="E111" s="5"/>
    </row>
    <row r="112" spans="1:5" ht="15.75">
      <c r="A112">
        <v>276.99</v>
      </c>
      <c r="B112">
        <v>1.114</v>
      </c>
      <c r="C112" s="14"/>
      <c r="E112" s="5"/>
    </row>
    <row r="113" spans="1:5" ht="15.75">
      <c r="A113">
        <v>278.6</v>
      </c>
      <c r="B113">
        <v>0.995</v>
      </c>
      <c r="C113" s="14"/>
      <c r="E113" s="5"/>
    </row>
    <row r="114" spans="1:5" ht="15.75">
      <c r="A114">
        <v>279.99</v>
      </c>
      <c r="B114">
        <v>1.115</v>
      </c>
      <c r="C114" s="14"/>
      <c r="E114" s="5"/>
    </row>
    <row r="115" spans="1:5" ht="15.75">
      <c r="A115">
        <v>284.8</v>
      </c>
      <c r="B115">
        <v>1.049</v>
      </c>
      <c r="C115" s="14"/>
      <c r="E115" s="5"/>
    </row>
    <row r="116" spans="1:5" ht="15.75">
      <c r="A116">
        <v>287.6</v>
      </c>
      <c r="B116">
        <v>1.066</v>
      </c>
      <c r="C116" s="14"/>
      <c r="E116" s="5"/>
    </row>
    <row r="117" spans="1:5" ht="15.75">
      <c r="A117">
        <v>288.3</v>
      </c>
      <c r="B117">
        <v>1.05</v>
      </c>
      <c r="C117" s="14"/>
      <c r="E117" s="5"/>
    </row>
    <row r="118" spans="1:5" ht="15.75">
      <c r="A118">
        <v>290.52</v>
      </c>
      <c r="B118">
        <v>1.027</v>
      </c>
      <c r="C118" s="14"/>
      <c r="E118" s="5"/>
    </row>
    <row r="119" spans="1:5" ht="15.75">
      <c r="A119">
        <v>294.3</v>
      </c>
      <c r="B119">
        <v>1.068</v>
      </c>
      <c r="C119" s="14"/>
      <c r="E119" s="5"/>
    </row>
    <row r="120" spans="1:5" ht="15.75">
      <c r="A120">
        <v>297.3</v>
      </c>
      <c r="B120">
        <v>1.064</v>
      </c>
      <c r="C120" s="14"/>
      <c r="E120" s="5"/>
    </row>
    <row r="121" spans="1:5" ht="15.75">
      <c r="A121">
        <v>298</v>
      </c>
      <c r="B121">
        <v>1.02</v>
      </c>
      <c r="C121" s="14"/>
      <c r="E121" s="5"/>
    </row>
    <row r="122" spans="1:5" ht="15.75">
      <c r="A122">
        <v>300.3</v>
      </c>
      <c r="B122">
        <v>1.04</v>
      </c>
      <c r="C122" s="14"/>
      <c r="E122" s="5"/>
    </row>
    <row r="123" spans="1:5" ht="15.75">
      <c r="A123">
        <v>304.2</v>
      </c>
      <c r="B123">
        <v>1.085</v>
      </c>
      <c r="C123" s="14"/>
      <c r="E123" s="5"/>
    </row>
    <row r="124" spans="1:5" ht="15.75">
      <c r="A124">
        <v>307</v>
      </c>
      <c r="B124">
        <v>1.132</v>
      </c>
      <c r="C124" s="14"/>
      <c r="E124" s="5"/>
    </row>
    <row r="125" spans="1:5" ht="15.75">
      <c r="A125">
        <v>307.6</v>
      </c>
      <c r="B125">
        <v>1.05</v>
      </c>
      <c r="C125" s="14"/>
      <c r="E125" s="5"/>
    </row>
    <row r="126" spans="1:5" ht="15.75">
      <c r="A126">
        <v>310</v>
      </c>
      <c r="B126">
        <v>1.076</v>
      </c>
      <c r="C126" s="14"/>
      <c r="E126" s="5"/>
    </row>
    <row r="127" spans="1:5" ht="15.75">
      <c r="A127">
        <v>313.6</v>
      </c>
      <c r="B127">
        <v>0.933</v>
      </c>
      <c r="C127" s="14"/>
      <c r="E127" s="5"/>
    </row>
    <row r="128" spans="1:5" ht="15.75">
      <c r="A128">
        <v>316.6</v>
      </c>
      <c r="B128">
        <v>1.078</v>
      </c>
      <c r="C128" s="14"/>
      <c r="E128" s="5"/>
    </row>
    <row r="129" spans="1:5" ht="15.75">
      <c r="A129">
        <v>317.2</v>
      </c>
      <c r="B129">
        <v>1.09</v>
      </c>
      <c r="C129" s="14"/>
      <c r="E129" s="5"/>
    </row>
    <row r="130" spans="1:5" ht="15.75">
      <c r="A130">
        <v>319.6</v>
      </c>
      <c r="B130">
        <v>1.017</v>
      </c>
      <c r="C130" s="14"/>
      <c r="E130" s="5"/>
    </row>
    <row r="131" spans="1:5" ht="15.75">
      <c r="A131">
        <v>323.1</v>
      </c>
      <c r="B131">
        <v>0.921</v>
      </c>
      <c r="C131" s="14"/>
      <c r="E131" s="5"/>
    </row>
    <row r="132" spans="1:5" ht="15.75">
      <c r="A132">
        <v>326.1</v>
      </c>
      <c r="B132">
        <v>1.011</v>
      </c>
      <c r="C132" s="14"/>
      <c r="E132" s="5"/>
    </row>
    <row r="133" spans="1:5" ht="15.75">
      <c r="A133">
        <v>326.6</v>
      </c>
      <c r="B133">
        <v>1.02</v>
      </c>
      <c r="C133" s="14"/>
      <c r="E133" s="5"/>
    </row>
    <row r="134" spans="1:5" ht="15.75">
      <c r="A134">
        <v>329.1</v>
      </c>
      <c r="B134">
        <v>0.99</v>
      </c>
      <c r="C134" s="14"/>
      <c r="E134" s="5"/>
    </row>
    <row r="135" spans="1:5" ht="15.75">
      <c r="A135">
        <v>332.7</v>
      </c>
      <c r="B135">
        <v>1.072</v>
      </c>
      <c r="C135" s="14"/>
      <c r="E135" s="5"/>
    </row>
    <row r="136" spans="1:5" ht="15.75">
      <c r="A136">
        <v>335.7</v>
      </c>
      <c r="B136">
        <v>1.057</v>
      </c>
      <c r="C136" s="14"/>
      <c r="E136" s="5"/>
    </row>
    <row r="137" spans="1:5" ht="15.75">
      <c r="A137">
        <v>338.7</v>
      </c>
      <c r="B137">
        <v>1.004</v>
      </c>
      <c r="C137" s="14"/>
      <c r="E137" s="5"/>
    </row>
    <row r="138" spans="1:5" ht="15.75">
      <c r="A138">
        <v>342.1</v>
      </c>
      <c r="B138">
        <v>0.845</v>
      </c>
      <c r="C138" s="14"/>
      <c r="E138" s="5"/>
    </row>
    <row r="139" spans="1:5" ht="15.75">
      <c r="A139">
        <v>344.59</v>
      </c>
      <c r="B139">
        <v>1</v>
      </c>
      <c r="C139" s="14"/>
      <c r="E139" s="5"/>
    </row>
    <row r="140" spans="1:5" ht="15.75">
      <c r="A140">
        <v>345</v>
      </c>
      <c r="B140">
        <v>1.032</v>
      </c>
      <c r="C140" s="14"/>
      <c r="E140" s="5"/>
    </row>
    <row r="141" spans="1:5" ht="15.75">
      <c r="A141">
        <v>348</v>
      </c>
      <c r="B141">
        <v>0.992</v>
      </c>
      <c r="C141" s="14"/>
      <c r="E141" s="5"/>
    </row>
    <row r="142" spans="1:5" ht="15.75">
      <c r="A142">
        <v>352</v>
      </c>
      <c r="B142">
        <v>1.077</v>
      </c>
      <c r="C142" s="14"/>
      <c r="E142" s="5"/>
    </row>
    <row r="143" spans="1:5" ht="15.75">
      <c r="A143">
        <v>361.4</v>
      </c>
      <c r="B143">
        <v>0.949</v>
      </c>
      <c r="C143" s="14"/>
      <c r="E143" s="5"/>
    </row>
    <row r="144" spans="1:5" ht="15.75">
      <c r="A144">
        <v>364.2</v>
      </c>
      <c r="B144">
        <v>0.926</v>
      </c>
      <c r="C144" s="14"/>
      <c r="E144" s="5"/>
    </row>
    <row r="145" spans="1:5" ht="15.75">
      <c r="A145">
        <v>367.3</v>
      </c>
      <c r="B145">
        <v>0.903</v>
      </c>
      <c r="C145" s="14"/>
      <c r="E145" s="5"/>
    </row>
    <row r="146" spans="1:5" ht="15.75">
      <c r="A146">
        <v>370.8</v>
      </c>
      <c r="B146">
        <v>0.957</v>
      </c>
      <c r="C146" s="14"/>
      <c r="E146" s="5"/>
    </row>
    <row r="147" spans="1:5" ht="15.75">
      <c r="A147">
        <v>375.1</v>
      </c>
      <c r="B147">
        <v>0.885</v>
      </c>
      <c r="C147" s="14"/>
      <c r="E147" s="5"/>
    </row>
    <row r="148" spans="1:5" ht="15.75">
      <c r="A148">
        <v>381.9</v>
      </c>
      <c r="B148">
        <v>0.951</v>
      </c>
      <c r="C148" s="14"/>
      <c r="E148" s="5"/>
    </row>
    <row r="149" spans="1:5" ht="15.75">
      <c r="A149">
        <v>384.9</v>
      </c>
      <c r="B149">
        <v>1.024</v>
      </c>
      <c r="C149" s="14"/>
      <c r="E149" s="5"/>
    </row>
    <row r="150" spans="1:5" ht="15.75">
      <c r="A150">
        <v>391.5</v>
      </c>
      <c r="B150">
        <v>1.097</v>
      </c>
      <c r="C150" s="14"/>
      <c r="E150" s="5"/>
    </row>
    <row r="151" spans="1:5" ht="15.75">
      <c r="A151">
        <v>394.5</v>
      </c>
      <c r="B151">
        <v>1.048</v>
      </c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2" sqref="A2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