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76A" sheetId="1" r:id="rId1"/>
    <sheet name="1077A" sheetId="2" r:id="rId2"/>
    <sheet name="1078A" sheetId="3" r:id="rId3"/>
    <sheet name="1081A" sheetId="4" r:id="rId4"/>
    <sheet name="1082A" sheetId="5" r:id="rId5"/>
    <sheet name="1084A" sheetId="6" r:id="rId6"/>
    <sheet name="1085A" sheetId="7" r:id="rId7"/>
    <sheet name="1087A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<sst xmlns="http://schemas.openxmlformats.org/spreadsheetml/2006/main" count="172" uniqueCount="23">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</sst>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4">
    <font>
      <sz val="12"/>
      <name val="Times New Roma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4.9</v>
      </c>
      <c r="C3" s="21">
        <v>0</v>
      </c>
      <c r="F3" s="25">
        <f>1000*1/SLOPE(C3:C12,B3:B12)</f>
        <v>49.507247497876854</v>
      </c>
      <c r="G3" s="21">
        <f>INTERCEPT(B4:B12,A4:A12)</f>
        <v>6.263398245614019</v>
      </c>
    </row>
    <row r="4" spans="1:9" ht="15.75">
      <c r="A4" s="23">
        <v>42.8</v>
      </c>
      <c r="B4" s="23">
        <v>8.463</v>
      </c>
      <c r="C4" s="21">
        <f>A4/$G$18</f>
        <v>53.89968087063962</v>
      </c>
      <c r="E4" s="26">
        <f>1000*1/SLOPE(C3:C4,B3:B4)</f>
        <v>66.10428749200351</v>
      </c>
      <c r="F4" s="26" t="s">
        <v>7</v>
      </c>
      <c r="I4" s="27">
        <f>SLOPE(E4:E12,A4:A12)*1000</f>
        <v>-230.99009486794515</v>
      </c>
    </row>
    <row r="5" spans="1:9" ht="15.75">
      <c r="A5" s="23">
        <v>71.3</v>
      </c>
      <c r="B5" s="23">
        <v>9.244</v>
      </c>
      <c r="C5" s="21">
        <f>A5/$G$18</f>
        <v>89.79082350646273</v>
      </c>
      <c r="E5" s="26">
        <f>1000*1/SLOPE(C4:C5,B4:B5)</f>
        <v>21.760243409479497</v>
      </c>
      <c r="F5" s="28">
        <f>CORREL(C3:C11,B3:B11)</f>
        <v>0.9846251282253753</v>
      </c>
      <c r="I5" s="27"/>
    </row>
    <row r="6" spans="1:5" ht="15.75">
      <c r="A6" s="23">
        <v>99.8</v>
      </c>
      <c r="B6" s="23">
        <v>11.144</v>
      </c>
      <c r="C6" s="21">
        <f>A6/$G$18</f>
        <v>125.68196614228584</v>
      </c>
      <c r="E6" s="26">
        <f>1000*1/SLOPE(C5:C6,B5:B6)</f>
        <v>52.93785208453062</v>
      </c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60.44397760455971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0.9846251282253752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 aca="true" t="shared" si="0" ref="D16:D79">$G$18</f>
        <v>0.7940677812679616</v>
      </c>
      <c r="E16" s="21">
        <v>0</v>
      </c>
    </row>
    <row r="17" spans="1:7" ht="15.75">
      <c r="A17" s="21">
        <v>2</v>
      </c>
      <c r="B17" s="21">
        <v>0.7865</v>
      </c>
      <c r="C17" s="21">
        <f aca="true" t="shared" si="1" ref="C17:C23">B17*(1+($I$28+$I$29*A17)/(1282900)+($I$30+A17*$I$31-$I$32)/400)</f>
        <v>0.770429658611883</v>
      </c>
      <c r="D17" s="22">
        <f t="shared" si="0"/>
        <v>0.7940677812679616</v>
      </c>
      <c r="E17" s="21">
        <f aca="true" t="shared" si="2" ref="E17:E23">E16+(A17-A16)/D17</f>
        <v>2.518676676198113</v>
      </c>
      <c r="G17" s="23" t="s">
        <v>14</v>
      </c>
    </row>
    <row r="18" spans="1:7" ht="15.75">
      <c r="A18" s="21">
        <v>6.7</v>
      </c>
      <c r="B18" s="21">
        <v>0.803</v>
      </c>
      <c r="C18" s="21">
        <f t="shared" si="1"/>
        <v>0.7871681179533458</v>
      </c>
      <c r="D18" s="22">
        <f t="shared" si="0"/>
        <v>0.7940677812679616</v>
      </c>
      <c r="E18" s="21">
        <f t="shared" si="2"/>
        <v>8.43756686526368</v>
      </c>
      <c r="G18" s="21">
        <f>AVERAGE(C17:C999)</f>
        <v>0.7940677812679616</v>
      </c>
    </row>
    <row r="19" spans="1:5" ht="15.75">
      <c r="A19" s="21">
        <v>6.8</v>
      </c>
      <c r="B19" s="21">
        <v>0.7745</v>
      </c>
      <c r="C19" s="21">
        <f t="shared" si="1"/>
        <v>0.7592418337455616</v>
      </c>
      <c r="D19" s="22">
        <f t="shared" si="0"/>
        <v>0.7940677812679616</v>
      </c>
      <c r="E19" s="21">
        <f t="shared" si="2"/>
        <v>8.563500699073584</v>
      </c>
    </row>
    <row r="20" spans="1:5" ht="15.75">
      <c r="A20" s="21">
        <v>9.6</v>
      </c>
      <c r="B20" s="21">
        <v>0.7955</v>
      </c>
      <c r="C20" s="21">
        <f t="shared" si="1"/>
        <v>0.7801678272377088</v>
      </c>
      <c r="D20" s="22">
        <f t="shared" si="0"/>
        <v>0.7940677812679616</v>
      </c>
      <c r="E20" s="21">
        <f t="shared" si="2"/>
        <v>12.089648045750943</v>
      </c>
    </row>
    <row r="21" spans="1:5" ht="15.75">
      <c r="A21" s="21">
        <v>9.8</v>
      </c>
      <c r="B21" s="21">
        <v>0.756</v>
      </c>
      <c r="C21" s="21">
        <f t="shared" si="1"/>
        <v>0.7414521955954347</v>
      </c>
      <c r="D21" s="22">
        <f t="shared" si="0"/>
        <v>0.7940677812679616</v>
      </c>
      <c r="E21" s="21">
        <f t="shared" si="2"/>
        <v>12.341515713370756</v>
      </c>
    </row>
    <row r="22" spans="1:5" ht="15.75">
      <c r="A22" s="21">
        <v>12.8</v>
      </c>
      <c r="B22" s="21">
        <v>0.804</v>
      </c>
      <c r="C22" s="21">
        <f t="shared" si="1"/>
        <v>0.78889638686712</v>
      </c>
      <c r="D22" s="22">
        <f t="shared" si="0"/>
        <v>0.7940677812679616</v>
      </c>
      <c r="E22" s="21">
        <f t="shared" si="2"/>
        <v>16.119530727667925</v>
      </c>
    </row>
    <row r="23" spans="1:5" ht="15.75">
      <c r="A23" s="21">
        <v>16.3</v>
      </c>
      <c r="B23" s="21">
        <v>0.8125</v>
      </c>
      <c r="C23" s="21">
        <f t="shared" si="1"/>
        <v>0.7976704182520065</v>
      </c>
      <c r="D23" s="22">
        <f t="shared" si="0"/>
        <v>0.7940677812679616</v>
      </c>
      <c r="E23" s="21">
        <f t="shared" si="2"/>
        <v>20.527214911014624</v>
      </c>
    </row>
    <row r="24" spans="1:5" ht="15.75">
      <c r="A24" s="21">
        <v>19.3</v>
      </c>
      <c r="B24" s="21">
        <v>0.8205</v>
      </c>
      <c r="C24" s="21">
        <f aca="true" t="shared" si="3" ref="C24:C81">B24*(1+($I$28+$I$29*A24)/(1282900)+($I$30+A24*$I$31-$I$32)/400)</f>
        <v>0.805899814695503</v>
      </c>
      <c r="D24" s="22">
        <f t="shared" si="0"/>
        <v>0.7940677812679616</v>
      </c>
      <c r="E24" s="21">
        <f aca="true" t="shared" si="4" ref="E24:E81">E23+(A24-A23)/D24</f>
        <v>24.305229925311796</v>
      </c>
    </row>
    <row r="25" spans="1:5" ht="15.75">
      <c r="A25" s="21">
        <v>22.3</v>
      </c>
      <c r="B25" s="21">
        <v>0.859</v>
      </c>
      <c r="C25" s="21">
        <f t="shared" si="3"/>
        <v>0.8441077619614271</v>
      </c>
      <c r="D25" s="22">
        <f t="shared" si="0"/>
        <v>0.7940677812679616</v>
      </c>
      <c r="E25" s="21">
        <f t="shared" si="4"/>
        <v>28.083244939608967</v>
      </c>
    </row>
    <row r="26" spans="1:7" ht="15.75">
      <c r="A26" s="21">
        <v>25.9</v>
      </c>
      <c r="B26" s="21">
        <v>0.8195</v>
      </c>
      <c r="C26" s="21">
        <f t="shared" si="3"/>
        <v>0.8057425060945729</v>
      </c>
      <c r="D26" s="22">
        <f t="shared" si="0"/>
        <v>0.7940677812679616</v>
      </c>
      <c r="E26" s="21">
        <f t="shared" si="4"/>
        <v>32.616862956765566</v>
      </c>
      <c r="G26" s="36" t="s">
        <v>15</v>
      </c>
    </row>
    <row r="27" spans="1:5" ht="15.75">
      <c r="A27" s="21">
        <v>29</v>
      </c>
      <c r="B27" s="21">
        <v>0.8555</v>
      </c>
      <c r="C27" s="21">
        <f t="shared" si="3"/>
        <v>0.8415426221893804</v>
      </c>
      <c r="D27" s="22">
        <f t="shared" si="0"/>
        <v>0.7940677812679616</v>
      </c>
      <c r="E27" s="21">
        <f t="shared" si="4"/>
        <v>36.52081180487264</v>
      </c>
    </row>
    <row r="28" spans="1:9" ht="15.75">
      <c r="A28" s="21">
        <v>31.8</v>
      </c>
      <c r="B28" s="21">
        <v>0.7965</v>
      </c>
      <c r="C28" s="21">
        <f t="shared" si="3"/>
        <v>0.7838453344958736</v>
      </c>
      <c r="D28" s="22">
        <f t="shared" si="0"/>
        <v>0.7940677812679616</v>
      </c>
      <c r="E28" s="21">
        <f t="shared" si="4"/>
        <v>40.046959151550006</v>
      </c>
      <c r="G28" s="23" t="s">
        <v>16</v>
      </c>
      <c r="I28" s="21">
        <v>1416</v>
      </c>
    </row>
    <row r="29" spans="1:9" ht="15.75">
      <c r="A29" s="21">
        <v>35.6</v>
      </c>
      <c r="B29" s="21">
        <v>0.828</v>
      </c>
      <c r="C29" s="21">
        <f t="shared" si="3"/>
        <v>0.815324734449492</v>
      </c>
      <c r="D29" s="22">
        <f t="shared" si="0"/>
        <v>0.7940677812679616</v>
      </c>
      <c r="E29" s="21">
        <f t="shared" si="4"/>
        <v>44.832444836326424</v>
      </c>
      <c r="G29" s="23" t="s">
        <v>17</v>
      </c>
      <c r="I29" s="21">
        <v>1.8</v>
      </c>
    </row>
    <row r="30" spans="1:9" ht="15.75">
      <c r="A30" s="21">
        <v>38.7</v>
      </c>
      <c r="B30" s="21">
        <v>0.8485</v>
      </c>
      <c r="C30" s="21">
        <f t="shared" si="3"/>
        <v>0.8359120770785493</v>
      </c>
      <c r="D30" s="22">
        <f t="shared" si="0"/>
        <v>0.7940677812679616</v>
      </c>
      <c r="E30" s="21">
        <f t="shared" si="4"/>
        <v>48.7363936844335</v>
      </c>
      <c r="G30" s="23" t="s">
        <v>18</v>
      </c>
      <c r="I30" s="21">
        <f>G3</f>
        <v>6.263398245614019</v>
      </c>
    </row>
    <row r="31" spans="1:9" ht="15.75">
      <c r="A31" s="21">
        <v>41.5</v>
      </c>
      <c r="B31" s="21">
        <v>0.798</v>
      </c>
      <c r="C31" s="21">
        <f t="shared" si="3"/>
        <v>0.7865020449793846</v>
      </c>
      <c r="D31" s="22">
        <f t="shared" si="0"/>
        <v>0.7940677812679616</v>
      </c>
      <c r="E31" s="21">
        <f t="shared" si="4"/>
        <v>52.26254103111086</v>
      </c>
      <c r="G31" s="23" t="s">
        <v>19</v>
      </c>
      <c r="I31" s="21">
        <f>F9/1000</f>
        <v>0.06044397760455971</v>
      </c>
    </row>
    <row r="32" spans="1:9" ht="15.75">
      <c r="A32" s="21">
        <v>44.9</v>
      </c>
      <c r="B32" s="21">
        <v>0.735</v>
      </c>
      <c r="C32" s="21">
        <f t="shared" si="3"/>
        <v>0.7247909082954163</v>
      </c>
      <c r="D32" s="22">
        <f t="shared" si="0"/>
        <v>0.7940677812679616</v>
      </c>
      <c r="E32" s="21">
        <f t="shared" si="4"/>
        <v>56.54429138064765</v>
      </c>
      <c r="G32" s="23" t="s">
        <v>20</v>
      </c>
      <c r="I32" s="21">
        <v>15</v>
      </c>
    </row>
    <row r="33" spans="1:5" ht="15.75">
      <c r="A33" s="21">
        <v>48.05</v>
      </c>
      <c r="B33" s="21">
        <v>0.7785</v>
      </c>
      <c r="C33" s="21">
        <f t="shared" si="3"/>
        <v>0.7680607005998495</v>
      </c>
      <c r="D33" s="22">
        <f t="shared" si="0"/>
        <v>0.7940677812679616</v>
      </c>
      <c r="E33" s="21">
        <f t="shared" si="4"/>
        <v>60.511207145659675</v>
      </c>
    </row>
    <row r="34" spans="1:5" ht="15.75">
      <c r="A34" s="21">
        <v>50.9</v>
      </c>
      <c r="B34" s="21">
        <v>0.8245</v>
      </c>
      <c r="C34" s="21">
        <f t="shared" si="3"/>
        <v>0.8138022422800608</v>
      </c>
      <c r="D34" s="22">
        <f t="shared" si="0"/>
        <v>0.7940677812679616</v>
      </c>
      <c r="E34" s="21">
        <f t="shared" si="4"/>
        <v>64.10032140924199</v>
      </c>
    </row>
    <row r="35" spans="1:5" ht="15.75">
      <c r="A35" s="21">
        <v>54.3</v>
      </c>
      <c r="B35" s="21">
        <v>0.8205</v>
      </c>
      <c r="C35" s="21">
        <f t="shared" si="3"/>
        <v>0.8102796072088855</v>
      </c>
      <c r="D35" s="22">
        <f t="shared" si="0"/>
        <v>0.7940677812679616</v>
      </c>
      <c r="E35" s="21">
        <f t="shared" si="4"/>
        <v>68.38207175877878</v>
      </c>
    </row>
    <row r="36" spans="1:5" ht="15.75">
      <c r="A36" s="21">
        <v>57.3</v>
      </c>
      <c r="B36" s="21">
        <v>0.83</v>
      </c>
      <c r="C36" s="21">
        <f t="shared" si="3"/>
        <v>0.8200410297824129</v>
      </c>
      <c r="D36" s="22">
        <f t="shared" si="0"/>
        <v>0.7940677812679616</v>
      </c>
      <c r="E36" s="21">
        <f t="shared" si="4"/>
        <v>72.16008677307595</v>
      </c>
    </row>
    <row r="37" spans="1:5" ht="15.75">
      <c r="A37" s="21">
        <v>60.58</v>
      </c>
      <c r="B37" s="21">
        <v>0.8325</v>
      </c>
      <c r="C37" s="21">
        <f t="shared" si="3"/>
        <v>0.822927484923413</v>
      </c>
      <c r="D37" s="22">
        <f t="shared" si="0"/>
        <v>0.7940677812679616</v>
      </c>
      <c r="E37" s="21">
        <f t="shared" si="4"/>
        <v>76.29071652204085</v>
      </c>
    </row>
    <row r="38" spans="1:5" ht="15.75">
      <c r="A38" s="21">
        <v>63.8</v>
      </c>
      <c r="B38" s="21">
        <v>0.7675</v>
      </c>
      <c r="C38" s="21">
        <f t="shared" si="3"/>
        <v>0.7590518015430273</v>
      </c>
      <c r="D38" s="22">
        <f t="shared" si="0"/>
        <v>0.7940677812679616</v>
      </c>
      <c r="E38" s="21">
        <f t="shared" si="4"/>
        <v>80.34578597071982</v>
      </c>
    </row>
    <row r="39" spans="1:5" ht="15.75">
      <c r="A39" s="21">
        <v>66.9</v>
      </c>
      <c r="B39" s="21">
        <v>0.801</v>
      </c>
      <c r="C39" s="21">
        <f t="shared" si="3"/>
        <v>0.7925617578835786</v>
      </c>
      <c r="D39" s="22">
        <f t="shared" si="0"/>
        <v>0.7940677812679616</v>
      </c>
      <c r="E39" s="21">
        <f t="shared" si="4"/>
        <v>84.24973481882691</v>
      </c>
    </row>
    <row r="40" spans="1:5" ht="15.75">
      <c r="A40" s="21">
        <v>69.85</v>
      </c>
      <c r="B40" s="21">
        <v>0.827</v>
      </c>
      <c r="C40" s="21">
        <f t="shared" si="3"/>
        <v>0.818659935767891</v>
      </c>
      <c r="D40" s="22">
        <f t="shared" si="0"/>
        <v>0.7940677812679616</v>
      </c>
      <c r="E40" s="21">
        <f t="shared" si="4"/>
        <v>87.96478291621911</v>
      </c>
    </row>
    <row r="41" spans="1:5" ht="15.75">
      <c r="A41" s="21">
        <v>73.3</v>
      </c>
      <c r="B41" s="21">
        <v>0.653</v>
      </c>
      <c r="C41" s="21">
        <f t="shared" si="3"/>
        <v>0.6467582661607945</v>
      </c>
      <c r="D41" s="22">
        <f t="shared" si="0"/>
        <v>0.7940677812679616</v>
      </c>
      <c r="E41" s="21">
        <f t="shared" si="4"/>
        <v>92.30950018266086</v>
      </c>
    </row>
    <row r="42" spans="1:5" ht="15.75">
      <c r="A42" s="21">
        <v>76.32</v>
      </c>
      <c r="B42" s="21">
        <v>0.756</v>
      </c>
      <c r="C42" s="21">
        <f t="shared" si="3"/>
        <v>0.7491219409172974</v>
      </c>
      <c r="D42" s="22">
        <f t="shared" si="0"/>
        <v>0.7940677812679616</v>
      </c>
      <c r="E42" s="21">
        <f t="shared" si="4"/>
        <v>96.11270196372</v>
      </c>
    </row>
    <row r="43" spans="1:5" ht="15.75">
      <c r="A43" s="21">
        <v>79.12</v>
      </c>
      <c r="B43" s="21">
        <v>0.7645</v>
      </c>
      <c r="C43" s="21">
        <f t="shared" si="3"/>
        <v>0.7578710776027163</v>
      </c>
      <c r="D43" s="22">
        <f t="shared" si="0"/>
        <v>0.7940677812679616</v>
      </c>
      <c r="E43" s="21">
        <f t="shared" si="4"/>
        <v>99.63884931039738</v>
      </c>
    </row>
    <row r="44" spans="1:5" ht="15.75">
      <c r="A44" s="21">
        <v>82.8</v>
      </c>
      <c r="B44" s="21">
        <v>0.7675</v>
      </c>
      <c r="C44" s="21">
        <f t="shared" si="3"/>
        <v>0.7612758225868647</v>
      </c>
      <c r="D44" s="22">
        <f t="shared" si="0"/>
        <v>0.7940677812679616</v>
      </c>
      <c r="E44" s="21">
        <f t="shared" si="4"/>
        <v>104.2732143946019</v>
      </c>
    </row>
    <row r="45" spans="1:5" ht="15.75">
      <c r="A45" s="21">
        <v>85.7</v>
      </c>
      <c r="B45" s="21">
        <v>0.7725</v>
      </c>
      <c r="C45" s="21">
        <f t="shared" si="3"/>
        <v>0.7665769414820615</v>
      </c>
      <c r="D45" s="22">
        <f t="shared" si="0"/>
        <v>0.7940677812679616</v>
      </c>
      <c r="E45" s="21">
        <f t="shared" si="4"/>
        <v>107.92529557508917</v>
      </c>
    </row>
    <row r="46" spans="1:5" ht="15.75">
      <c r="A46" s="21">
        <v>88.7</v>
      </c>
      <c r="B46" s="21">
        <v>0.779</v>
      </c>
      <c r="C46" s="21">
        <f t="shared" si="3"/>
        <v>0.7733835263656961</v>
      </c>
      <c r="D46" s="22">
        <f t="shared" si="0"/>
        <v>0.7940677812679616</v>
      </c>
      <c r="E46" s="21">
        <f t="shared" si="4"/>
        <v>111.70331058938633</v>
      </c>
    </row>
    <row r="47" spans="1:5" ht="15.75">
      <c r="A47" s="21">
        <v>92.5</v>
      </c>
      <c r="B47" s="21">
        <v>0.786</v>
      </c>
      <c r="C47" s="21">
        <f t="shared" si="3"/>
        <v>0.7807885832850788</v>
      </c>
      <c r="D47" s="22">
        <f t="shared" si="0"/>
        <v>0.7940677812679616</v>
      </c>
      <c r="E47" s="21">
        <f t="shared" si="4"/>
        <v>116.48879627416275</v>
      </c>
    </row>
    <row r="48" spans="1:5" ht="15.75">
      <c r="A48" s="21">
        <v>95.2</v>
      </c>
      <c r="B48" s="21">
        <v>0.785</v>
      </c>
      <c r="C48" s="21">
        <f t="shared" si="3"/>
        <v>0.7801184649219133</v>
      </c>
      <c r="D48" s="22">
        <f t="shared" si="0"/>
        <v>0.7940677812679616</v>
      </c>
      <c r="E48" s="21">
        <f t="shared" si="4"/>
        <v>119.8890097870302</v>
      </c>
    </row>
    <row r="49" spans="1:5" ht="15.75">
      <c r="A49" s="21">
        <v>98.13</v>
      </c>
      <c r="B49" s="21">
        <v>0.8445</v>
      </c>
      <c r="C49" s="21">
        <f t="shared" si="3"/>
        <v>0.8396258391356042</v>
      </c>
      <c r="D49" s="22">
        <f t="shared" si="0"/>
        <v>0.7940677812679616</v>
      </c>
      <c r="E49" s="21">
        <f t="shared" si="4"/>
        <v>123.57887111766043</v>
      </c>
    </row>
    <row r="50" spans="1:5" ht="15.75">
      <c r="A50" s="21">
        <v>101.84</v>
      </c>
      <c r="B50" s="21">
        <v>0.724</v>
      </c>
      <c r="C50" s="21">
        <f t="shared" si="3"/>
        <v>0.7202309793679661</v>
      </c>
      <c r="D50" s="22">
        <f t="shared" si="0"/>
        <v>0.7940677812679616</v>
      </c>
      <c r="E50" s="21">
        <f t="shared" si="4"/>
        <v>128.25101635200792</v>
      </c>
    </row>
    <row r="51" spans="1:5" ht="15.75">
      <c r="A51" s="21">
        <v>104.79</v>
      </c>
      <c r="B51" s="21">
        <v>0.838</v>
      </c>
      <c r="C51" s="21">
        <f t="shared" si="3"/>
        <v>0.8340145422181311</v>
      </c>
      <c r="D51" s="22">
        <f t="shared" si="0"/>
        <v>0.7940677812679616</v>
      </c>
      <c r="E51" s="21">
        <f t="shared" si="4"/>
        <v>131.96606444940014</v>
      </c>
    </row>
    <row r="52" spans="1:5" ht="15.75">
      <c r="A52" s="21">
        <v>108.2</v>
      </c>
      <c r="B52" s="21">
        <v>0.814</v>
      </c>
      <c r="C52" s="21">
        <f t="shared" si="3"/>
        <v>0.8105520206838617</v>
      </c>
      <c r="D52" s="22">
        <f t="shared" si="0"/>
        <v>0.7940677812679616</v>
      </c>
      <c r="E52" s="21">
        <f t="shared" si="4"/>
        <v>136.26040818231792</v>
      </c>
    </row>
    <row r="53" spans="1:5" ht="15.75">
      <c r="A53" s="21">
        <v>110.25</v>
      </c>
      <c r="B53" s="21">
        <v>0.7295</v>
      </c>
      <c r="C53" s="21">
        <f t="shared" si="3"/>
        <v>0.726638029142009</v>
      </c>
      <c r="D53" s="22">
        <f t="shared" si="0"/>
        <v>0.7940677812679616</v>
      </c>
      <c r="E53" s="21">
        <f t="shared" si="4"/>
        <v>138.84205177542097</v>
      </c>
    </row>
    <row r="54" spans="1:5" ht="15.75">
      <c r="A54" s="21">
        <v>113.3</v>
      </c>
      <c r="B54" s="21">
        <v>0.7905</v>
      </c>
      <c r="C54" s="21">
        <f t="shared" si="3"/>
        <v>0.7877664269306082</v>
      </c>
      <c r="D54" s="22">
        <f t="shared" si="0"/>
        <v>0.7940677812679616</v>
      </c>
      <c r="E54" s="21">
        <f t="shared" si="4"/>
        <v>142.6830337066231</v>
      </c>
    </row>
    <row r="55" spans="1:5" ht="15.75">
      <c r="A55" s="21">
        <v>116.2</v>
      </c>
      <c r="B55" s="21">
        <v>0.854</v>
      </c>
      <c r="C55" s="21">
        <f t="shared" si="3"/>
        <v>0.8514245557305309</v>
      </c>
      <c r="D55" s="22">
        <f t="shared" si="0"/>
        <v>0.7940677812679616</v>
      </c>
      <c r="E55" s="21">
        <f t="shared" si="4"/>
        <v>146.33511488711036</v>
      </c>
    </row>
    <row r="56" spans="1:5" ht="15.75">
      <c r="A56" s="21">
        <v>121.05</v>
      </c>
      <c r="B56" s="21">
        <v>0.821</v>
      </c>
      <c r="C56" s="21">
        <f t="shared" si="3"/>
        <v>0.8191313591892602</v>
      </c>
      <c r="D56" s="22">
        <f t="shared" si="0"/>
        <v>0.7940677812679616</v>
      </c>
      <c r="E56" s="21">
        <f t="shared" si="4"/>
        <v>152.44290582689078</v>
      </c>
    </row>
    <row r="57" spans="1:5" ht="15.75">
      <c r="A57" s="21">
        <v>126.77</v>
      </c>
      <c r="B57" s="21">
        <v>0.867</v>
      </c>
      <c r="C57" s="21">
        <f t="shared" si="3"/>
        <v>0.8657830093239416</v>
      </c>
      <c r="D57" s="22">
        <f t="shared" si="0"/>
        <v>0.7940677812679616</v>
      </c>
      <c r="E57" s="21">
        <f t="shared" si="4"/>
        <v>159.6463211208174</v>
      </c>
    </row>
    <row r="58" spans="1:5" ht="15.75">
      <c r="A58" s="21">
        <v>130.35</v>
      </c>
      <c r="B58" s="21">
        <v>0.741</v>
      </c>
      <c r="C58" s="21">
        <f t="shared" si="3"/>
        <v>0.7403644564972128</v>
      </c>
      <c r="D58" s="22">
        <f t="shared" si="0"/>
        <v>0.7940677812679616</v>
      </c>
      <c r="E58" s="21">
        <f t="shared" si="4"/>
        <v>164.154752371212</v>
      </c>
    </row>
    <row r="59" spans="1:5" ht="15.75">
      <c r="A59" s="21">
        <v>133.35</v>
      </c>
      <c r="B59" s="21">
        <v>0.841</v>
      </c>
      <c r="C59" s="21">
        <f t="shared" si="3"/>
        <v>0.8406634784805552</v>
      </c>
      <c r="D59" s="22">
        <f t="shared" si="0"/>
        <v>0.7940677812679616</v>
      </c>
      <c r="E59" s="21">
        <f t="shared" si="4"/>
        <v>167.93276738550918</v>
      </c>
    </row>
    <row r="60" spans="1:5" ht="15.75">
      <c r="A60" s="21">
        <v>136.42</v>
      </c>
      <c r="B60" s="21">
        <v>0.776</v>
      </c>
      <c r="C60" s="21">
        <f t="shared" si="3"/>
        <v>0.7760528226789841</v>
      </c>
      <c r="D60" s="22">
        <f t="shared" si="0"/>
        <v>0.7940677812679616</v>
      </c>
      <c r="E60" s="21">
        <f t="shared" si="4"/>
        <v>171.79893608347328</v>
      </c>
    </row>
    <row r="61" spans="1:5" ht="15.75">
      <c r="A61" s="21">
        <v>139.65</v>
      </c>
      <c r="B61" s="21">
        <v>0.844</v>
      </c>
      <c r="C61" s="21">
        <f t="shared" si="3"/>
        <v>0.8444732202513794</v>
      </c>
      <c r="D61" s="22">
        <f t="shared" si="0"/>
        <v>0.7940677812679616</v>
      </c>
      <c r="E61" s="21">
        <f t="shared" si="4"/>
        <v>175.86659891553325</v>
      </c>
    </row>
    <row r="62" spans="1:5" ht="15.75">
      <c r="A62" s="21">
        <v>142.8</v>
      </c>
      <c r="B62" s="21">
        <v>0.881</v>
      </c>
      <c r="C62" s="21">
        <f t="shared" si="3"/>
        <v>0.8819172121830119</v>
      </c>
      <c r="D62" s="22">
        <f t="shared" si="0"/>
        <v>0.7940677812679616</v>
      </c>
      <c r="E62" s="21">
        <f t="shared" si="4"/>
        <v>179.83351468054528</v>
      </c>
    </row>
    <row r="63" spans="1:5" ht="15.75">
      <c r="A63" s="21">
        <v>145.8</v>
      </c>
      <c r="B63" s="21">
        <v>0.811</v>
      </c>
      <c r="C63" s="21">
        <f t="shared" si="3"/>
        <v>0.8122153991039794</v>
      </c>
      <c r="D63" s="22">
        <f t="shared" si="0"/>
        <v>0.7940677812679616</v>
      </c>
      <c r="E63" s="21">
        <f t="shared" si="4"/>
        <v>183.61152969484246</v>
      </c>
    </row>
    <row r="64" spans="1:5" ht="15.75">
      <c r="A64" s="21">
        <v>148.35</v>
      </c>
      <c r="B64" s="21">
        <v>0.767</v>
      </c>
      <c r="C64" s="21">
        <f t="shared" si="3"/>
        <v>0.7684477514127368</v>
      </c>
      <c r="D64" s="22">
        <f t="shared" si="0"/>
        <v>0.7940677812679616</v>
      </c>
      <c r="E64" s="21">
        <f t="shared" si="4"/>
        <v>186.82284245699503</v>
      </c>
    </row>
    <row r="65" spans="1:5" ht="15.75">
      <c r="A65" s="21">
        <v>151.35</v>
      </c>
      <c r="B65" s="21">
        <v>0.844</v>
      </c>
      <c r="C65" s="21">
        <f t="shared" si="3"/>
        <v>0.845979255773662</v>
      </c>
      <c r="D65" s="22">
        <f t="shared" si="0"/>
        <v>0.7940677812679616</v>
      </c>
      <c r="E65" s="21">
        <f t="shared" si="4"/>
        <v>190.60085747129222</v>
      </c>
    </row>
    <row r="66" spans="1:5" ht="15.75">
      <c r="A66" s="21">
        <v>154.25</v>
      </c>
      <c r="B66" s="21">
        <v>0.8545</v>
      </c>
      <c r="C66" s="21">
        <f t="shared" si="3"/>
        <v>0.8568818140936064</v>
      </c>
      <c r="D66" s="22">
        <f t="shared" si="0"/>
        <v>0.7940677812679616</v>
      </c>
      <c r="E66" s="21">
        <f t="shared" si="4"/>
        <v>194.2529386517795</v>
      </c>
    </row>
    <row r="67" spans="1:5" ht="15.75">
      <c r="A67" s="21">
        <v>158.8</v>
      </c>
      <c r="B67" s="21">
        <v>0.7795</v>
      </c>
      <c r="C67" s="21">
        <f t="shared" si="3"/>
        <v>0.7822136825031216</v>
      </c>
      <c r="D67" s="22">
        <f t="shared" si="0"/>
        <v>0.7940677812679616</v>
      </c>
      <c r="E67" s="21">
        <f t="shared" si="4"/>
        <v>199.9829280901302</v>
      </c>
    </row>
    <row r="68" spans="1:5" ht="15.75">
      <c r="A68" s="21">
        <v>161.8</v>
      </c>
      <c r="B68" s="21">
        <v>0.8415</v>
      </c>
      <c r="C68" s="21">
        <f t="shared" si="3"/>
        <v>0.8448145429379619</v>
      </c>
      <c r="D68" s="22">
        <f t="shared" si="0"/>
        <v>0.7940677812679616</v>
      </c>
      <c r="E68" s="21">
        <f t="shared" si="4"/>
        <v>203.76094310442738</v>
      </c>
    </row>
    <row r="69" spans="1:5" ht="15.75">
      <c r="A69" s="21">
        <v>164.92</v>
      </c>
      <c r="B69" s="21">
        <v>0.731</v>
      </c>
      <c r="C69" s="21">
        <f t="shared" si="3"/>
        <v>0.7342271394098836</v>
      </c>
      <c r="D69" s="22">
        <f t="shared" si="0"/>
        <v>0.7940677812679616</v>
      </c>
      <c r="E69" s="21">
        <f t="shared" si="4"/>
        <v>207.69007871929642</v>
      </c>
    </row>
    <row r="70" spans="1:5" ht="15.75">
      <c r="A70" s="21">
        <v>168</v>
      </c>
      <c r="B70" s="21">
        <v>0.76</v>
      </c>
      <c r="C70" s="21">
        <f t="shared" si="3"/>
        <v>0.7637121679262735</v>
      </c>
      <c r="D70" s="22">
        <f t="shared" si="0"/>
        <v>0.7940677812679616</v>
      </c>
      <c r="E70" s="21">
        <f t="shared" si="4"/>
        <v>211.56884080064154</v>
      </c>
    </row>
    <row r="71" spans="1:5" ht="15.75">
      <c r="A71" s="21">
        <v>171.5</v>
      </c>
      <c r="B71" s="21">
        <v>0.725</v>
      </c>
      <c r="C71" s="21">
        <f t="shared" si="3"/>
        <v>0.7289282146004205</v>
      </c>
      <c r="D71" s="22">
        <f t="shared" si="0"/>
        <v>0.7940677812679616</v>
      </c>
      <c r="E71" s="21">
        <f t="shared" si="4"/>
        <v>215.97652498398824</v>
      </c>
    </row>
    <row r="72" spans="1:5" ht="15.75">
      <c r="A72" s="21">
        <v>174.3</v>
      </c>
      <c r="B72" s="21">
        <v>0.777</v>
      </c>
      <c r="C72" s="21">
        <f t="shared" si="3"/>
        <v>0.7815417697220656</v>
      </c>
      <c r="D72" s="22">
        <f t="shared" si="0"/>
        <v>0.7940677812679616</v>
      </c>
      <c r="E72" s="21">
        <f t="shared" si="4"/>
        <v>219.5026723306656</v>
      </c>
    </row>
    <row r="73" spans="1:5" ht="15.75">
      <c r="A73" s="21">
        <v>177.8</v>
      </c>
      <c r="B73" s="21">
        <v>0.7955</v>
      </c>
      <c r="C73" s="21">
        <f t="shared" si="3"/>
        <v>0.8005745414589107</v>
      </c>
      <c r="D73" s="22">
        <f t="shared" si="0"/>
        <v>0.7940677812679616</v>
      </c>
      <c r="E73" s="21">
        <f t="shared" si="4"/>
        <v>223.9103565140123</v>
      </c>
    </row>
    <row r="74" spans="1:5" ht="15.75">
      <c r="A74" s="21">
        <v>180.8</v>
      </c>
      <c r="B74" s="21">
        <v>0.8595</v>
      </c>
      <c r="C74" s="21">
        <f t="shared" si="3"/>
        <v>0.8653760560465118</v>
      </c>
      <c r="D74" s="22">
        <f t="shared" si="0"/>
        <v>0.7940677812679616</v>
      </c>
      <c r="E74" s="21">
        <f t="shared" si="4"/>
        <v>227.6883715283095</v>
      </c>
    </row>
    <row r="75" spans="1:5" ht="15.75">
      <c r="A75" s="21">
        <v>180.85</v>
      </c>
      <c r="B75" s="21">
        <v>0.8235</v>
      </c>
      <c r="C75" s="21">
        <f t="shared" si="3"/>
        <v>0.8291362182391678</v>
      </c>
      <c r="D75" s="22">
        <f t="shared" si="0"/>
        <v>0.7940677812679616</v>
      </c>
      <c r="E75" s="21">
        <f t="shared" si="4"/>
        <v>227.75133844521443</v>
      </c>
    </row>
    <row r="76" spans="1:5" ht="15.75">
      <c r="A76" s="21">
        <v>186.54</v>
      </c>
      <c r="B76" s="21">
        <v>0.789</v>
      </c>
      <c r="C76" s="21">
        <f t="shared" si="3"/>
        <v>0.7950847859760587</v>
      </c>
      <c r="D76" s="22">
        <f t="shared" si="0"/>
        <v>0.7940677812679616</v>
      </c>
      <c r="E76" s="21">
        <f t="shared" si="4"/>
        <v>234.91697358899805</v>
      </c>
    </row>
    <row r="77" spans="1:5" ht="15.75">
      <c r="A77" s="21">
        <v>189.24</v>
      </c>
      <c r="B77" s="21">
        <v>0.777</v>
      </c>
      <c r="C77" s="21">
        <f t="shared" si="3"/>
        <v>0.7833121987572009</v>
      </c>
      <c r="D77" s="22">
        <f t="shared" si="0"/>
        <v>0.7940677812679616</v>
      </c>
      <c r="E77" s="21">
        <f t="shared" si="4"/>
        <v>238.31718710186553</v>
      </c>
    </row>
    <row r="78" spans="1:5" ht="15.75">
      <c r="A78" s="21">
        <v>192.34</v>
      </c>
      <c r="B78" s="21">
        <v>0.8185</v>
      </c>
      <c r="C78" s="21">
        <f t="shared" si="3"/>
        <v>0.8255363156851231</v>
      </c>
      <c r="D78" s="22">
        <f t="shared" si="0"/>
        <v>0.7940677812679616</v>
      </c>
      <c r="E78" s="21">
        <f t="shared" si="4"/>
        <v>242.2211359499726</v>
      </c>
    </row>
    <row r="79" spans="1:5" ht="15.75">
      <c r="A79" s="21">
        <v>196.85</v>
      </c>
      <c r="B79" s="21">
        <v>0.804</v>
      </c>
      <c r="C79" s="21">
        <f t="shared" si="3"/>
        <v>0.8114646833037453</v>
      </c>
      <c r="D79" s="22">
        <f t="shared" si="0"/>
        <v>0.7940677812679616</v>
      </c>
      <c r="E79" s="21">
        <f t="shared" si="4"/>
        <v>247.90075185479932</v>
      </c>
    </row>
    <row r="80" spans="1:5" ht="15.75">
      <c r="A80" s="21">
        <v>199.8</v>
      </c>
      <c r="B80" s="21">
        <v>0.8295</v>
      </c>
      <c r="C80" s="21">
        <f t="shared" si="3"/>
        <v>0.8375746394799427</v>
      </c>
      <c r="D80" s="22">
        <f>$G$18</f>
        <v>0.7940677812679616</v>
      </c>
      <c r="E80" s="21">
        <f t="shared" si="4"/>
        <v>251.61579995219157</v>
      </c>
    </row>
    <row r="81" spans="1:5" ht="15.75">
      <c r="A81" s="21">
        <v>203</v>
      </c>
      <c r="B81" s="21">
        <v>0.7115</v>
      </c>
      <c r="C81" s="21">
        <f t="shared" si="3"/>
        <v>0.7187732283598768</v>
      </c>
      <c r="D81" s="22">
        <f>$G$18</f>
        <v>0.7940677812679616</v>
      </c>
      <c r="E81" s="21">
        <f t="shared" si="4"/>
        <v>255.64568263410854</v>
      </c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D24" sqref="D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7" sqref="B7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E24" sqref="E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3.55</v>
      </c>
      <c r="C3" s="21">
        <v>0</v>
      </c>
      <c r="F3" s="25">
        <f>1000*1/SLOPE(C3:C13,B3:B13)</f>
        <v>53.2967338129544</v>
      </c>
      <c r="G3" s="21">
        <f>INTERCEPT(B4:B13,A4:A13)</f>
        <v>5.547684210526312</v>
      </c>
    </row>
    <row r="4" spans="1:9" ht="15.75">
      <c r="A4" s="23">
        <v>62</v>
      </c>
      <c r="B4" s="23">
        <v>9.224</v>
      </c>
      <c r="C4" s="21">
        <f>A4/$G$18</f>
        <v>84.41465340235048</v>
      </c>
      <c r="E4" s="26">
        <f>1000*1/SLOPE(C3:C4,B3:B4)</f>
        <v>67.21581824136243</v>
      </c>
      <c r="F4" s="26" t="s">
        <v>7</v>
      </c>
      <c r="I4" s="27">
        <f>SLOPE(E4:E13,A4:A13)*1000</f>
        <v>-153.14485733543225</v>
      </c>
    </row>
    <row r="5" spans="1:9" ht="15.75">
      <c r="A5" s="23">
        <v>90.5</v>
      </c>
      <c r="B5" s="23">
        <v>10.884</v>
      </c>
      <c r="C5" s="21">
        <f>A5/$G$18</f>
        <v>123.2181634340761</v>
      </c>
      <c r="E5" s="26">
        <f>1000*1/SLOPE(C4:C5,B4:B5)</f>
        <v>42.7796351062764</v>
      </c>
      <c r="F5" s="28">
        <f>CORREL(C3:C11,B3:B11)</f>
        <v>0.991257787409534</v>
      </c>
      <c r="I5" s="27"/>
    </row>
    <row r="6" spans="1:5" ht="15.75">
      <c r="A6" s="23">
        <v>119</v>
      </c>
      <c r="B6" s="23">
        <v>12.162</v>
      </c>
      <c r="C6" s="21">
        <f>A6/$G$18</f>
        <v>162.0216734658017</v>
      </c>
      <c r="E6" s="26">
        <f>1000*1/SLOPE(C5:C6,B5:B6)</f>
        <v>32.93516485893078</v>
      </c>
    </row>
    <row r="7" spans="1:6" ht="15.75">
      <c r="A7" s="23">
        <v>147.5</v>
      </c>
      <c r="B7" s="23">
        <v>14.333</v>
      </c>
      <c r="C7" s="21">
        <f>A7/$G$18</f>
        <v>200.82518349752735</v>
      </c>
      <c r="E7" s="26">
        <f>1000*1/SLOPE(C6:C7,B6:B7)</f>
        <v>55.948546876944825</v>
      </c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71.30171426791176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0.991257787409534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 aca="true" t="shared" si="0" ref="D16:D79">$G$18</f>
        <v>0.7344696388728363</v>
      </c>
      <c r="E16" s="21">
        <v>0</v>
      </c>
    </row>
    <row r="17" spans="1:7" ht="15.75">
      <c r="A17" s="21">
        <v>0.5</v>
      </c>
      <c r="B17" s="21">
        <v>0.746</v>
      </c>
      <c r="C17" s="21">
        <f aca="true" t="shared" si="1" ref="C17:C24">B17*(1+($I$28+$I$29*A17)/(1282900)+($I$30+A17*$I$31-$I$32)/400)</f>
        <v>0.7298293794069937</v>
      </c>
      <c r="D17" s="22">
        <f t="shared" si="0"/>
        <v>0.7344696388728363</v>
      </c>
      <c r="E17" s="21">
        <f aca="true" t="shared" si="2" ref="E17:E24">E16+(A17-A16)/D17</f>
        <v>0.6807633338899232</v>
      </c>
      <c r="G17" s="23" t="s">
        <v>14</v>
      </c>
    </row>
    <row r="18" spans="1:7" ht="15.75">
      <c r="A18" s="21">
        <v>4.65</v>
      </c>
      <c r="B18" s="21">
        <v>0.6845</v>
      </c>
      <c r="C18" s="21">
        <f t="shared" si="1"/>
        <v>0.6701728283284686</v>
      </c>
      <c r="D18" s="22">
        <f t="shared" si="0"/>
        <v>0.7344696388728363</v>
      </c>
      <c r="E18" s="21">
        <f t="shared" si="2"/>
        <v>6.331099005176286</v>
      </c>
      <c r="G18" s="21">
        <f>AVERAGE(C17:C999)</f>
        <v>0.7344696388728363</v>
      </c>
    </row>
    <row r="19" spans="1:5" ht="15.75">
      <c r="A19" s="21">
        <v>6.9</v>
      </c>
      <c r="B19" s="21">
        <v>0.712</v>
      </c>
      <c r="C19" s="21">
        <f t="shared" si="1"/>
        <v>0.69738504084441</v>
      </c>
      <c r="D19" s="22">
        <f t="shared" si="0"/>
        <v>0.7344696388728363</v>
      </c>
      <c r="E19" s="21">
        <f t="shared" si="2"/>
        <v>9.39453400768094</v>
      </c>
    </row>
    <row r="20" spans="1:5" ht="15.75">
      <c r="A20" s="21">
        <v>10</v>
      </c>
      <c r="B20" s="21">
        <v>0.745</v>
      </c>
      <c r="C20" s="21">
        <f t="shared" si="1"/>
        <v>0.7301225807851163</v>
      </c>
      <c r="D20" s="22">
        <f t="shared" si="0"/>
        <v>0.7344696388728363</v>
      </c>
      <c r="E20" s="21">
        <f t="shared" si="2"/>
        <v>13.615266677798463</v>
      </c>
    </row>
    <row r="21" spans="1:5" ht="15.75">
      <c r="A21" s="21">
        <v>16.4</v>
      </c>
      <c r="B21" s="21">
        <v>0.766</v>
      </c>
      <c r="C21" s="21">
        <f t="shared" si="1"/>
        <v>0.7515839695166248</v>
      </c>
      <c r="D21" s="22">
        <f t="shared" si="0"/>
        <v>0.7344696388728363</v>
      </c>
      <c r="E21" s="21">
        <f t="shared" si="2"/>
        <v>22.329037351589477</v>
      </c>
    </row>
    <row r="22" spans="1:5" ht="15.75">
      <c r="A22" s="21">
        <v>19.5</v>
      </c>
      <c r="B22" s="21">
        <v>0.737</v>
      </c>
      <c r="C22" s="21">
        <f t="shared" si="1"/>
        <v>0.7235402092907789</v>
      </c>
      <c r="D22" s="22">
        <f t="shared" si="0"/>
        <v>0.7344696388728363</v>
      </c>
      <c r="E22" s="21">
        <f t="shared" si="2"/>
        <v>26.549770021707005</v>
      </c>
    </row>
    <row r="23" spans="1:5" ht="15.75">
      <c r="A23" s="21">
        <v>22.5</v>
      </c>
      <c r="B23" s="21">
        <v>0.775</v>
      </c>
      <c r="C23" s="21">
        <f t="shared" si="1"/>
        <v>0.761263920722832</v>
      </c>
      <c r="D23" s="22">
        <f t="shared" si="0"/>
        <v>0.7344696388728363</v>
      </c>
      <c r="E23" s="21">
        <f t="shared" si="2"/>
        <v>30.634350025046544</v>
      </c>
    </row>
    <row r="24" spans="1:5" ht="15.75">
      <c r="A24" s="21">
        <v>26</v>
      </c>
      <c r="B24" s="21">
        <v>0.72</v>
      </c>
      <c r="C24" s="21">
        <f t="shared" si="1"/>
        <v>0.7076914757914077</v>
      </c>
      <c r="D24" s="22">
        <f t="shared" si="0"/>
        <v>0.7344696388728363</v>
      </c>
      <c r="E24" s="21">
        <f t="shared" si="2"/>
        <v>35.399693362276004</v>
      </c>
    </row>
    <row r="25" spans="1:5" ht="15.75">
      <c r="A25" s="21">
        <v>29</v>
      </c>
      <c r="B25" s="21">
        <v>0.7205</v>
      </c>
      <c r="C25" s="21">
        <f aca="true" t="shared" si="3" ref="C25:C80">B25*(1+($I$28+$I$29*A25)/(1282900)+($I$30+A25*$I$31-$I$32)/400)</f>
        <v>0.7085712575819543</v>
      </c>
      <c r="D25" s="22">
        <f t="shared" si="0"/>
        <v>0.7344696388728363</v>
      </c>
      <c r="E25" s="21">
        <f aca="true" t="shared" si="4" ref="E25:E80">E24+(A25-A24)/D25</f>
        <v>39.48427336561554</v>
      </c>
    </row>
    <row r="26" spans="1:7" ht="15.75">
      <c r="A26" s="21">
        <v>32</v>
      </c>
      <c r="B26" s="21">
        <v>0.732</v>
      </c>
      <c r="C26" s="21">
        <f t="shared" si="3"/>
        <v>0.7202753888324911</v>
      </c>
      <c r="D26" s="22">
        <f t="shared" si="0"/>
        <v>0.7344696388728363</v>
      </c>
      <c r="E26" s="21">
        <f t="shared" si="4"/>
        <v>43.56885336895508</v>
      </c>
      <c r="G26" s="36" t="s">
        <v>15</v>
      </c>
    </row>
    <row r="27" spans="1:5" ht="15.75">
      <c r="A27" s="21">
        <v>35.5</v>
      </c>
      <c r="B27" s="21">
        <v>0.7345</v>
      </c>
      <c r="C27" s="21">
        <f t="shared" si="3"/>
        <v>0.7231971999116519</v>
      </c>
      <c r="D27" s="22">
        <f t="shared" si="0"/>
        <v>0.7344696388728363</v>
      </c>
      <c r="E27" s="21">
        <f t="shared" si="4"/>
        <v>48.33419670618454</v>
      </c>
    </row>
    <row r="28" spans="1:9" ht="15.75">
      <c r="A28" s="21">
        <v>38.5</v>
      </c>
      <c r="B28" s="21">
        <v>0.7225</v>
      </c>
      <c r="C28" s="21">
        <f t="shared" si="3"/>
        <v>0.7117712683640591</v>
      </c>
      <c r="D28" s="22">
        <f t="shared" si="0"/>
        <v>0.7344696388728363</v>
      </c>
      <c r="E28" s="21">
        <f t="shared" si="4"/>
        <v>52.41877670952408</v>
      </c>
      <c r="G28" s="23" t="s">
        <v>16</v>
      </c>
      <c r="I28" s="21">
        <v>2392</v>
      </c>
    </row>
    <row r="29" spans="1:9" ht="15.75">
      <c r="A29" s="21">
        <v>43</v>
      </c>
      <c r="B29" s="21">
        <v>0.72</v>
      </c>
      <c r="C29" s="21">
        <f t="shared" si="3"/>
        <v>0.7098904818390884</v>
      </c>
      <c r="D29" s="22">
        <f t="shared" si="0"/>
        <v>0.7344696388728363</v>
      </c>
      <c r="E29" s="21">
        <f t="shared" si="4"/>
        <v>58.54564671453339</v>
      </c>
      <c r="G29" s="23" t="s">
        <v>17</v>
      </c>
      <c r="I29" s="21">
        <v>1.8</v>
      </c>
    </row>
    <row r="30" spans="1:9" ht="15.75">
      <c r="A30" s="21">
        <v>45.1</v>
      </c>
      <c r="B30" s="21">
        <v>0.728</v>
      </c>
      <c r="C30" s="21">
        <f t="shared" si="3"/>
        <v>0.7180528140266548</v>
      </c>
      <c r="D30" s="22">
        <f t="shared" si="0"/>
        <v>0.7344696388728363</v>
      </c>
      <c r="E30" s="21">
        <f t="shared" si="4"/>
        <v>61.40485271687107</v>
      </c>
      <c r="G30" s="23" t="s">
        <v>18</v>
      </c>
      <c r="I30" s="21">
        <f>G3</f>
        <v>5.547684210526312</v>
      </c>
    </row>
    <row r="31" spans="1:9" ht="15.75">
      <c r="A31" s="21">
        <v>47.96</v>
      </c>
      <c r="B31" s="21">
        <v>0.772</v>
      </c>
      <c r="C31" s="21">
        <f t="shared" si="3"/>
        <v>0.761848279550122</v>
      </c>
      <c r="D31" s="22">
        <f t="shared" si="0"/>
        <v>0.7344696388728363</v>
      </c>
      <c r="E31" s="21">
        <f t="shared" si="4"/>
        <v>65.29881898672143</v>
      </c>
      <c r="G31" s="23" t="s">
        <v>19</v>
      </c>
      <c r="I31" s="21">
        <f>F9/1000</f>
        <v>0.07130171426791176</v>
      </c>
    </row>
    <row r="32" spans="1:9" ht="15.75">
      <c r="A32" s="21">
        <v>51.46</v>
      </c>
      <c r="B32" s="21">
        <v>0.7645</v>
      </c>
      <c r="C32" s="21">
        <f t="shared" si="3"/>
        <v>0.7549276219498462</v>
      </c>
      <c r="D32" s="22">
        <f t="shared" si="0"/>
        <v>0.7344696388728363</v>
      </c>
      <c r="E32" s="21">
        <f t="shared" si="4"/>
        <v>70.0641623239509</v>
      </c>
      <c r="G32" s="23" t="s">
        <v>20</v>
      </c>
      <c r="I32" s="21">
        <v>15</v>
      </c>
    </row>
    <row r="33" spans="1:5" ht="15.75">
      <c r="A33" s="21">
        <v>54.5</v>
      </c>
      <c r="B33" s="21">
        <v>0.747</v>
      </c>
      <c r="C33" s="21">
        <f t="shared" si="3"/>
        <v>0.7380547214319598</v>
      </c>
      <c r="D33" s="22">
        <f t="shared" si="0"/>
        <v>0.7344696388728363</v>
      </c>
      <c r="E33" s="21">
        <f t="shared" si="4"/>
        <v>74.20320339400163</v>
      </c>
    </row>
    <row r="34" spans="1:5" ht="15.75">
      <c r="A34" s="21">
        <v>57.62</v>
      </c>
      <c r="B34" s="21">
        <v>0.735</v>
      </c>
      <c r="C34" s="21">
        <f t="shared" si="3"/>
        <v>0.7266104109367627</v>
      </c>
      <c r="D34" s="22">
        <f t="shared" si="0"/>
        <v>0.7344696388728363</v>
      </c>
      <c r="E34" s="21">
        <f t="shared" si="4"/>
        <v>78.45116659747475</v>
      </c>
    </row>
    <row r="35" spans="1:5" ht="15.75">
      <c r="A35" s="21">
        <v>60.35</v>
      </c>
      <c r="B35" s="21">
        <v>0.7675</v>
      </c>
      <c r="C35" s="21">
        <f t="shared" si="3"/>
        <v>0.7591158742812238</v>
      </c>
      <c r="D35" s="22">
        <f t="shared" si="0"/>
        <v>0.7344696388728363</v>
      </c>
      <c r="E35" s="21">
        <f t="shared" si="4"/>
        <v>82.16813440051374</v>
      </c>
    </row>
    <row r="36" spans="1:5" ht="15.75">
      <c r="A36" s="21">
        <v>64</v>
      </c>
      <c r="B36" s="21">
        <v>0.728</v>
      </c>
      <c r="C36" s="21">
        <f t="shared" si="3"/>
        <v>0.7205247555308418</v>
      </c>
      <c r="D36" s="22">
        <f t="shared" si="0"/>
        <v>0.7344696388728363</v>
      </c>
      <c r="E36" s="21">
        <f t="shared" si="4"/>
        <v>87.13770673791018</v>
      </c>
    </row>
    <row r="37" spans="1:5" ht="15.75">
      <c r="A37" s="21">
        <v>67.38</v>
      </c>
      <c r="B37" s="21">
        <v>0.7425</v>
      </c>
      <c r="C37" s="21">
        <f t="shared" si="3"/>
        <v>0.735326743818621</v>
      </c>
      <c r="D37" s="22">
        <f t="shared" si="0"/>
        <v>0.7344696388728363</v>
      </c>
      <c r="E37" s="21">
        <f t="shared" si="4"/>
        <v>91.73966687500605</v>
      </c>
    </row>
    <row r="38" spans="1:5" ht="15.75">
      <c r="A38" s="21">
        <v>70.05</v>
      </c>
      <c r="B38" s="21">
        <v>0.763</v>
      </c>
      <c r="C38" s="21">
        <f t="shared" si="3"/>
        <v>0.7559946940852786</v>
      </c>
      <c r="D38" s="22">
        <f t="shared" si="0"/>
        <v>0.7344696388728363</v>
      </c>
      <c r="E38" s="21">
        <f t="shared" si="4"/>
        <v>95.37494307797824</v>
      </c>
    </row>
    <row r="39" spans="1:5" ht="15.75">
      <c r="A39" s="21">
        <v>73.5</v>
      </c>
      <c r="B39" s="21">
        <v>0.709</v>
      </c>
      <c r="C39" s="21">
        <f t="shared" si="3"/>
        <v>0.7029299333239059</v>
      </c>
      <c r="D39" s="22">
        <f t="shared" si="0"/>
        <v>0.7344696388728363</v>
      </c>
      <c r="E39" s="21">
        <f t="shared" si="4"/>
        <v>100.07221008181872</v>
      </c>
    </row>
    <row r="40" spans="1:5" ht="15.75">
      <c r="A40" s="21">
        <v>76.5</v>
      </c>
      <c r="B40" s="21">
        <v>0.7465</v>
      </c>
      <c r="C40" s="21">
        <f t="shared" si="3"/>
        <v>0.7405112216722095</v>
      </c>
      <c r="D40" s="22">
        <f t="shared" si="0"/>
        <v>0.7344696388728363</v>
      </c>
      <c r="E40" s="21">
        <f t="shared" si="4"/>
        <v>104.15679008515826</v>
      </c>
    </row>
    <row r="41" spans="1:5" ht="15.75">
      <c r="A41" s="21">
        <v>79.5</v>
      </c>
      <c r="B41" s="21">
        <v>0.7685</v>
      </c>
      <c r="C41" s="21">
        <f t="shared" si="3"/>
        <v>0.7627489272365794</v>
      </c>
      <c r="D41" s="22">
        <f t="shared" si="0"/>
        <v>0.7344696388728363</v>
      </c>
      <c r="E41" s="21">
        <f t="shared" si="4"/>
        <v>108.2413700884978</v>
      </c>
    </row>
    <row r="42" spans="1:5" ht="15.75">
      <c r="A42" s="21">
        <v>83</v>
      </c>
      <c r="B42" s="21">
        <v>0.7685</v>
      </c>
      <c r="C42" s="21">
        <f t="shared" si="3"/>
        <v>0.7632321606121307</v>
      </c>
      <c r="D42" s="22">
        <f t="shared" si="0"/>
        <v>0.7344696388728363</v>
      </c>
      <c r="E42" s="21">
        <f t="shared" si="4"/>
        <v>113.00671342572727</v>
      </c>
    </row>
    <row r="43" spans="1:5" ht="15.75">
      <c r="A43" s="21">
        <v>85.6</v>
      </c>
      <c r="B43" s="21">
        <v>0.8</v>
      </c>
      <c r="C43" s="21">
        <f t="shared" si="3"/>
        <v>0.7948899247644253</v>
      </c>
      <c r="D43" s="22">
        <f t="shared" si="0"/>
        <v>0.7344696388728363</v>
      </c>
      <c r="E43" s="21">
        <f t="shared" si="4"/>
        <v>116.54668276195487</v>
      </c>
    </row>
    <row r="44" spans="1:5" ht="15.75">
      <c r="A44" s="21">
        <v>88.6</v>
      </c>
      <c r="B44" s="21">
        <v>0.7445</v>
      </c>
      <c r="C44" s="21">
        <f t="shared" si="3"/>
        <v>0.7401457009403882</v>
      </c>
      <c r="D44" s="22">
        <f t="shared" si="0"/>
        <v>0.7344696388728363</v>
      </c>
      <c r="E44" s="21">
        <f t="shared" si="4"/>
        <v>120.63126276529441</v>
      </c>
    </row>
    <row r="45" spans="1:5" ht="15.75">
      <c r="A45" s="21">
        <v>92.6</v>
      </c>
      <c r="B45" s="21">
        <v>0.7165</v>
      </c>
      <c r="C45" s="21">
        <f t="shared" si="3"/>
        <v>0.7128243603403527</v>
      </c>
      <c r="D45" s="22">
        <f t="shared" si="0"/>
        <v>0.7344696388728363</v>
      </c>
      <c r="E45" s="21">
        <f t="shared" si="4"/>
        <v>126.07736943641379</v>
      </c>
    </row>
    <row r="46" spans="1:5" ht="15.75">
      <c r="A46" s="21">
        <v>95.4</v>
      </c>
      <c r="B46" s="21">
        <v>0.7375</v>
      </c>
      <c r="C46" s="21">
        <f t="shared" si="3"/>
        <v>0.7340876229387416</v>
      </c>
      <c r="D46" s="22">
        <f t="shared" si="0"/>
        <v>0.7344696388728363</v>
      </c>
      <c r="E46" s="21">
        <f t="shared" si="4"/>
        <v>129.88964410619738</v>
      </c>
    </row>
    <row r="47" spans="1:5" ht="15.75">
      <c r="A47" s="21">
        <v>98.3</v>
      </c>
      <c r="B47" s="21">
        <v>0.7685</v>
      </c>
      <c r="C47" s="21">
        <f t="shared" si="3"/>
        <v>0.7653445807966841</v>
      </c>
      <c r="D47" s="22">
        <f t="shared" si="0"/>
        <v>0.7344696388728363</v>
      </c>
      <c r="E47" s="21">
        <f t="shared" si="4"/>
        <v>133.83807144275892</v>
      </c>
    </row>
    <row r="48" spans="1:5" ht="15.75">
      <c r="A48" s="21">
        <v>102.05</v>
      </c>
      <c r="B48" s="21">
        <v>0.704</v>
      </c>
      <c r="C48" s="21">
        <f t="shared" si="3"/>
        <v>0.7015837097107482</v>
      </c>
      <c r="D48" s="22">
        <f t="shared" si="0"/>
        <v>0.7344696388728363</v>
      </c>
      <c r="E48" s="21">
        <f t="shared" si="4"/>
        <v>138.94379644693333</v>
      </c>
    </row>
    <row r="49" spans="1:5" ht="15.75">
      <c r="A49" s="21">
        <v>105</v>
      </c>
      <c r="B49" s="21">
        <v>0.779</v>
      </c>
      <c r="C49" s="21">
        <f t="shared" si="3"/>
        <v>0.776739154010289</v>
      </c>
      <c r="D49" s="22">
        <f t="shared" si="0"/>
        <v>0.7344696388728363</v>
      </c>
      <c r="E49" s="21">
        <f t="shared" si="4"/>
        <v>142.96030011688387</v>
      </c>
    </row>
    <row r="50" spans="1:5" ht="15.75">
      <c r="A50" s="21">
        <v>108</v>
      </c>
      <c r="B50" s="21">
        <v>0.726</v>
      </c>
      <c r="C50" s="21">
        <f t="shared" si="3"/>
        <v>0.7242842665235366</v>
      </c>
      <c r="D50" s="22">
        <f t="shared" si="0"/>
        <v>0.7344696388728363</v>
      </c>
      <c r="E50" s="21">
        <f t="shared" si="4"/>
        <v>147.0448801202234</v>
      </c>
    </row>
    <row r="51" spans="1:5" ht="15.75">
      <c r="A51" s="21">
        <v>111.5</v>
      </c>
      <c r="B51" s="21">
        <v>0.7745</v>
      </c>
      <c r="C51" s="21">
        <f t="shared" si="3"/>
        <v>0.7731566541448923</v>
      </c>
      <c r="D51" s="22">
        <f t="shared" si="0"/>
        <v>0.7344696388728363</v>
      </c>
      <c r="E51" s="21">
        <f t="shared" si="4"/>
        <v>151.81022345745288</v>
      </c>
    </row>
    <row r="52" spans="1:5" ht="15.75">
      <c r="A52" s="21">
        <v>114.5</v>
      </c>
      <c r="B52" s="21">
        <v>0.774</v>
      </c>
      <c r="C52" s="21">
        <f t="shared" si="3"/>
        <v>0.7730746857617183</v>
      </c>
      <c r="D52" s="22">
        <f t="shared" si="0"/>
        <v>0.7344696388728363</v>
      </c>
      <c r="E52" s="21">
        <f t="shared" si="4"/>
        <v>155.89480346079242</v>
      </c>
    </row>
    <row r="53" spans="1:5" ht="15.75">
      <c r="A53" s="21">
        <v>117.5</v>
      </c>
      <c r="B53" s="21">
        <v>0.734</v>
      </c>
      <c r="C53" s="21">
        <f t="shared" si="3"/>
        <v>0.7335181111187481</v>
      </c>
      <c r="D53" s="22">
        <f t="shared" si="0"/>
        <v>0.7344696388728363</v>
      </c>
      <c r="E53" s="21">
        <f t="shared" si="4"/>
        <v>159.97938346413196</v>
      </c>
    </row>
    <row r="54" spans="1:5" ht="15.75">
      <c r="A54" s="21">
        <v>121</v>
      </c>
      <c r="B54" s="21">
        <v>0.7365</v>
      </c>
      <c r="C54" s="21">
        <f t="shared" si="3"/>
        <v>0.7364795815594303</v>
      </c>
      <c r="D54" s="22">
        <f t="shared" si="0"/>
        <v>0.7344696388728363</v>
      </c>
      <c r="E54" s="21">
        <f t="shared" si="4"/>
        <v>164.74472680136142</v>
      </c>
    </row>
    <row r="55" spans="1:5" ht="15.75">
      <c r="A55" s="21">
        <v>123.9</v>
      </c>
      <c r="B55" s="21">
        <v>0.7535</v>
      </c>
      <c r="C55" s="21">
        <f t="shared" si="3"/>
        <v>0.7538716885313103</v>
      </c>
      <c r="D55" s="22">
        <f t="shared" si="0"/>
        <v>0.7344696388728363</v>
      </c>
      <c r="E55" s="21">
        <f t="shared" si="4"/>
        <v>168.693154137923</v>
      </c>
    </row>
    <row r="56" spans="1:5" ht="15.75">
      <c r="A56" s="21">
        <v>126.9</v>
      </c>
      <c r="B56" s="21">
        <v>0.7275</v>
      </c>
      <c r="C56" s="21">
        <f t="shared" si="3"/>
        <v>0.7282509653618247</v>
      </c>
      <c r="D56" s="22">
        <f t="shared" si="0"/>
        <v>0.7344696388728363</v>
      </c>
      <c r="E56" s="21">
        <f t="shared" si="4"/>
        <v>172.77773414126253</v>
      </c>
    </row>
    <row r="57" spans="1:5" ht="15.75">
      <c r="A57" s="21">
        <v>130.5</v>
      </c>
      <c r="B57" s="21">
        <v>0.6925</v>
      </c>
      <c r="C57" s="21">
        <f t="shared" si="3"/>
        <v>0.6936627222346675</v>
      </c>
      <c r="D57" s="22">
        <f t="shared" si="0"/>
        <v>0.7344696388728363</v>
      </c>
      <c r="E57" s="21">
        <f t="shared" si="4"/>
        <v>177.67923014526997</v>
      </c>
    </row>
    <row r="58" spans="1:5" ht="15.75">
      <c r="A58" s="21">
        <v>133.5</v>
      </c>
      <c r="B58" s="21">
        <v>0.823</v>
      </c>
      <c r="C58" s="21">
        <f t="shared" si="3"/>
        <v>0.8248254085254105</v>
      </c>
      <c r="D58" s="22">
        <f t="shared" si="0"/>
        <v>0.7344696388728363</v>
      </c>
      <c r="E58" s="21">
        <f t="shared" si="4"/>
        <v>181.7638101486095</v>
      </c>
    </row>
    <row r="59" spans="1:5" ht="15.75">
      <c r="A59" s="21">
        <v>136.5</v>
      </c>
      <c r="B59" s="21">
        <v>0.6505</v>
      </c>
      <c r="C59" s="21">
        <f t="shared" si="3"/>
        <v>0.652293406004746</v>
      </c>
      <c r="D59" s="22">
        <f t="shared" si="0"/>
        <v>0.7344696388728363</v>
      </c>
      <c r="E59" s="21">
        <f t="shared" si="4"/>
        <v>185.84839015194905</v>
      </c>
    </row>
    <row r="60" spans="1:5" ht="15.75">
      <c r="A60" s="21">
        <v>140.1</v>
      </c>
      <c r="B60" s="21">
        <v>0.685</v>
      </c>
      <c r="C60" s="21">
        <f t="shared" si="3"/>
        <v>0.6873315563536442</v>
      </c>
      <c r="D60" s="22">
        <f t="shared" si="0"/>
        <v>0.7344696388728363</v>
      </c>
      <c r="E60" s="21">
        <f t="shared" si="4"/>
        <v>190.7498861559565</v>
      </c>
    </row>
    <row r="61" spans="1:5" ht="15.75">
      <c r="A61" s="21">
        <v>143</v>
      </c>
      <c r="B61" s="21">
        <v>0.8265</v>
      </c>
      <c r="C61" s="21">
        <f t="shared" si="3"/>
        <v>0.829743796153671</v>
      </c>
      <c r="D61" s="22">
        <f t="shared" si="0"/>
        <v>0.7344696388728363</v>
      </c>
      <c r="E61" s="21">
        <f t="shared" si="4"/>
        <v>194.69831349251805</v>
      </c>
    </row>
    <row r="62" spans="1:5" ht="15.75">
      <c r="A62" s="21">
        <v>146</v>
      </c>
      <c r="B62" s="21">
        <v>0.7255</v>
      </c>
      <c r="C62" s="21">
        <f t="shared" si="3"/>
        <v>0.7287384218287923</v>
      </c>
      <c r="D62" s="22">
        <f t="shared" si="0"/>
        <v>0.7344696388728363</v>
      </c>
      <c r="E62" s="21">
        <f t="shared" si="4"/>
        <v>198.7828934958576</v>
      </c>
    </row>
    <row r="63" spans="1:5" ht="15.75">
      <c r="A63" s="21">
        <v>149.5</v>
      </c>
      <c r="B63" s="21">
        <v>0.6625</v>
      </c>
      <c r="C63" s="21">
        <f t="shared" si="3"/>
        <v>0.6658737885755239</v>
      </c>
      <c r="D63" s="22">
        <f t="shared" si="0"/>
        <v>0.7344696388728363</v>
      </c>
      <c r="E63" s="21">
        <f t="shared" si="4"/>
        <v>203.54823683308706</v>
      </c>
    </row>
    <row r="64" spans="1:5" ht="15.75">
      <c r="A64" s="21">
        <v>152.4</v>
      </c>
      <c r="B64" s="21">
        <v>0.721</v>
      </c>
      <c r="C64" s="21">
        <f t="shared" si="3"/>
        <v>0.7250473460397913</v>
      </c>
      <c r="D64" s="22">
        <f t="shared" si="0"/>
        <v>0.7344696388728363</v>
      </c>
      <c r="E64" s="21">
        <f t="shared" si="4"/>
        <v>207.49666416964862</v>
      </c>
    </row>
    <row r="65" spans="1:5" ht="15.75">
      <c r="A65" s="21">
        <v>155.2</v>
      </c>
      <c r="B65" s="21">
        <v>0.779</v>
      </c>
      <c r="C65" s="21">
        <f t="shared" si="3"/>
        <v>0.7837647986752724</v>
      </c>
      <c r="D65" s="22">
        <f t="shared" si="0"/>
        <v>0.7344696388728363</v>
      </c>
      <c r="E65" s="21">
        <f t="shared" si="4"/>
        <v>211.30893883943216</v>
      </c>
    </row>
    <row r="66" spans="1:5" ht="15.75">
      <c r="A66" s="21">
        <v>159</v>
      </c>
      <c r="B66" s="21">
        <v>0.6955</v>
      </c>
      <c r="C66" s="21">
        <f t="shared" si="3"/>
        <v>0.7002288825113769</v>
      </c>
      <c r="D66" s="22">
        <f t="shared" si="0"/>
        <v>0.7344696388728363</v>
      </c>
      <c r="E66" s="21">
        <f t="shared" si="4"/>
        <v>216.48274017699558</v>
      </c>
    </row>
    <row r="67" spans="1:5" ht="15.75">
      <c r="A67" s="21">
        <v>162</v>
      </c>
      <c r="B67" s="21">
        <v>0.7905</v>
      </c>
      <c r="C67" s="21">
        <f t="shared" si="3"/>
        <v>0.7963008692481127</v>
      </c>
      <c r="D67" s="22">
        <f t="shared" si="0"/>
        <v>0.7344696388728363</v>
      </c>
      <c r="E67" s="21">
        <f t="shared" si="4"/>
        <v>220.56732018033512</v>
      </c>
    </row>
    <row r="68" spans="1:5" ht="15.75">
      <c r="A68" s="21">
        <v>165</v>
      </c>
      <c r="B68" s="21">
        <v>0.73</v>
      </c>
      <c r="C68" s="21">
        <f t="shared" si="3"/>
        <v>0.7357503560645049</v>
      </c>
      <c r="D68" s="22">
        <f t="shared" si="0"/>
        <v>0.7344696388728363</v>
      </c>
      <c r="E68" s="21">
        <f t="shared" si="4"/>
        <v>224.65190018367466</v>
      </c>
    </row>
    <row r="69" spans="1:5" ht="15.75">
      <c r="A69" s="21">
        <v>168.5</v>
      </c>
      <c r="B69" s="21">
        <v>0.679</v>
      </c>
      <c r="C69" s="21">
        <f t="shared" si="3"/>
        <v>0.684775574568521</v>
      </c>
      <c r="D69" s="22">
        <f t="shared" si="0"/>
        <v>0.7344696388728363</v>
      </c>
      <c r="E69" s="21">
        <f t="shared" si="4"/>
        <v>229.41724352090412</v>
      </c>
    </row>
    <row r="70" spans="1:5" ht="15.75">
      <c r="A70" s="21">
        <v>171.5</v>
      </c>
      <c r="B70" s="21">
        <v>0.716</v>
      </c>
      <c r="C70" s="21">
        <f t="shared" si="3"/>
        <v>0.7224762006019858</v>
      </c>
      <c r="D70" s="22">
        <f t="shared" si="0"/>
        <v>0.7344696388728363</v>
      </c>
      <c r="E70" s="21">
        <f t="shared" si="4"/>
        <v>233.50182352424366</v>
      </c>
    </row>
    <row r="71" spans="1:5" ht="15.75">
      <c r="A71" s="21">
        <v>174.5</v>
      </c>
      <c r="B71" s="21">
        <v>0.7365</v>
      </c>
      <c r="C71" s="21">
        <f t="shared" si="3"/>
        <v>0.7435585754765263</v>
      </c>
      <c r="D71" s="22">
        <f t="shared" si="0"/>
        <v>0.7344696388728363</v>
      </c>
      <c r="E71" s="21">
        <f t="shared" si="4"/>
        <v>237.5864035275832</v>
      </c>
    </row>
    <row r="72" spans="1:5" ht="15.75">
      <c r="A72" s="21">
        <v>178.15</v>
      </c>
      <c r="B72" s="21">
        <v>0.7135</v>
      </c>
      <c r="C72" s="21">
        <f t="shared" si="3"/>
        <v>0.720806021905001</v>
      </c>
      <c r="D72" s="22">
        <f t="shared" si="0"/>
        <v>0.7344696388728363</v>
      </c>
      <c r="E72" s="21">
        <f t="shared" si="4"/>
        <v>242.55597586497964</v>
      </c>
    </row>
    <row r="73" spans="1:5" ht="15.75">
      <c r="A73" s="21">
        <v>180.9</v>
      </c>
      <c r="B73" s="21">
        <v>0.759</v>
      </c>
      <c r="C73" s="21">
        <f t="shared" si="3"/>
        <v>0.7671469178151081</v>
      </c>
      <c r="D73" s="22">
        <f t="shared" si="0"/>
        <v>0.7344696388728363</v>
      </c>
      <c r="E73" s="21">
        <f t="shared" si="4"/>
        <v>246.30017420137423</v>
      </c>
    </row>
    <row r="74" spans="1:5" ht="15.75">
      <c r="A74" s="21">
        <v>183.9</v>
      </c>
      <c r="B74" s="21">
        <v>0.719</v>
      </c>
      <c r="C74" s="21">
        <f t="shared" si="3"/>
        <v>0.7271050886513222</v>
      </c>
      <c r="D74" s="22">
        <f t="shared" si="0"/>
        <v>0.7344696388728363</v>
      </c>
      <c r="E74" s="21">
        <f t="shared" si="4"/>
        <v>250.38475420471377</v>
      </c>
    </row>
    <row r="75" spans="1:5" ht="15.75">
      <c r="A75" s="21">
        <v>187.5</v>
      </c>
      <c r="B75" s="21">
        <v>0.6665</v>
      </c>
      <c r="C75" s="21">
        <f t="shared" si="3"/>
        <v>0.6744443404963558</v>
      </c>
      <c r="D75" s="22">
        <f t="shared" si="0"/>
        <v>0.7344696388728363</v>
      </c>
      <c r="E75" s="21">
        <f t="shared" si="4"/>
        <v>255.2862502087212</v>
      </c>
    </row>
    <row r="76" spans="1:5" ht="15.75">
      <c r="A76" s="21">
        <v>190.5</v>
      </c>
      <c r="B76" s="21">
        <v>0.763</v>
      </c>
      <c r="C76" s="21">
        <f t="shared" si="3"/>
        <v>0.7725058070307136</v>
      </c>
      <c r="D76" s="22">
        <f t="shared" si="0"/>
        <v>0.7344696388728363</v>
      </c>
      <c r="E76" s="21">
        <f t="shared" si="4"/>
        <v>259.37083021206075</v>
      </c>
    </row>
    <row r="77" spans="1:5" ht="15.75">
      <c r="A77" s="21">
        <v>193.5</v>
      </c>
      <c r="B77" s="21">
        <v>0.6925</v>
      </c>
      <c r="C77" s="21">
        <f t="shared" si="3"/>
        <v>0.7015007235700591</v>
      </c>
      <c r="D77" s="22">
        <f t="shared" si="0"/>
        <v>0.7344696388728363</v>
      </c>
      <c r="E77" s="21">
        <f t="shared" si="4"/>
        <v>263.4554102154003</v>
      </c>
    </row>
    <row r="78" spans="1:5" ht="15.75">
      <c r="A78" s="21">
        <v>196.9</v>
      </c>
      <c r="B78" s="21">
        <v>0.6595</v>
      </c>
      <c r="C78" s="21">
        <f t="shared" si="3"/>
        <v>0.6684746539142731</v>
      </c>
      <c r="D78" s="22">
        <f t="shared" si="0"/>
        <v>0.7344696388728363</v>
      </c>
      <c r="E78" s="21">
        <f t="shared" si="4"/>
        <v>268.0846008858518</v>
      </c>
    </row>
    <row r="79" spans="1:5" ht="15.75">
      <c r="A79" s="21">
        <v>200</v>
      </c>
      <c r="B79" s="21">
        <v>0.79</v>
      </c>
      <c r="C79" s="21">
        <f t="shared" si="3"/>
        <v>0.8011905139863407</v>
      </c>
      <c r="D79" s="22">
        <f t="shared" si="0"/>
        <v>0.7344696388728363</v>
      </c>
      <c r="E79" s="21">
        <f t="shared" si="4"/>
        <v>272.3053335559693</v>
      </c>
    </row>
    <row r="80" spans="1:5" ht="15.75">
      <c r="A80" s="21">
        <v>203</v>
      </c>
      <c r="B80" s="21">
        <v>0.754</v>
      </c>
      <c r="C80" s="21">
        <f t="shared" si="3"/>
        <v>0.7650869514547097</v>
      </c>
      <c r="D80" s="22">
        <f>$G$18</f>
        <v>0.7344696388728363</v>
      </c>
      <c r="E80" s="21">
        <f t="shared" si="4"/>
        <v>276.38991355930887</v>
      </c>
    </row>
    <row r="81" spans="1:5" ht="15.75">
      <c r="A81" s="23"/>
      <c r="B81" s="23"/>
      <c r="E81" s="21"/>
    </row>
    <row r="82" spans="1:5" ht="15.75">
      <c r="A82" s="23"/>
      <c r="B82" s="23"/>
      <c r="E82" s="21"/>
    </row>
    <row r="83" spans="1:5" ht="15.75">
      <c r="A83" s="23"/>
      <c r="B83" s="23"/>
      <c r="E83" s="21"/>
    </row>
    <row r="84" spans="1:5" ht="15.75">
      <c r="A84" s="23"/>
      <c r="B84" s="23"/>
      <c r="E84" s="21"/>
    </row>
    <row r="85" spans="1:5" ht="15.75">
      <c r="A85" s="23"/>
      <c r="B85" s="23"/>
      <c r="E85" s="21"/>
    </row>
    <row r="86" spans="1:5" ht="15.75">
      <c r="A86" s="23"/>
      <c r="B86" s="23"/>
      <c r="E86" s="21"/>
    </row>
    <row r="87" spans="1:5" ht="15.75">
      <c r="A87" s="23"/>
      <c r="B87" s="23"/>
      <c r="E87" s="21"/>
    </row>
    <row r="88" spans="1:5" ht="15.75">
      <c r="A88" s="23"/>
      <c r="B88" s="23"/>
      <c r="E88" s="21"/>
    </row>
    <row r="89" spans="1:5" ht="15.75">
      <c r="A89" s="23"/>
      <c r="B89" s="23"/>
      <c r="E89" s="21"/>
    </row>
    <row r="90" spans="1:5" ht="15.75">
      <c r="A90" s="23"/>
      <c r="B90" s="23"/>
      <c r="E90" s="21"/>
    </row>
    <row r="91" spans="1:5" ht="15.75">
      <c r="A91" s="23"/>
      <c r="B91" s="23"/>
      <c r="E91" s="21"/>
    </row>
    <row r="92" spans="1:5" ht="15.75">
      <c r="A92" s="23"/>
      <c r="B92" s="23"/>
      <c r="E92" s="21"/>
    </row>
    <row r="93" spans="1:5" ht="15.75">
      <c r="A93" s="23"/>
      <c r="B93" s="23"/>
      <c r="E93" s="21"/>
    </row>
    <row r="94" spans="1:5" ht="15.75">
      <c r="A94" s="23"/>
      <c r="B94" s="23"/>
      <c r="E94" s="21"/>
    </row>
    <row r="95" spans="1:5" ht="15.75">
      <c r="A95" s="23"/>
      <c r="B95" s="23"/>
      <c r="E95" s="21"/>
    </row>
    <row r="96" spans="1:5" ht="15.75">
      <c r="A96" s="23"/>
      <c r="B96" s="23"/>
      <c r="E96" s="21"/>
    </row>
    <row r="97" spans="1:5" ht="15.75">
      <c r="A97" s="23"/>
      <c r="B97" s="23"/>
      <c r="E97" s="21"/>
    </row>
    <row r="98" spans="1:5" ht="15.75">
      <c r="A98" s="23"/>
      <c r="B98" s="23"/>
      <c r="E98" s="21"/>
    </row>
    <row r="99" spans="1:5" ht="15.75">
      <c r="A99" s="23"/>
      <c r="B99" s="23"/>
      <c r="E99" s="21"/>
    </row>
    <row r="100" spans="1:5" ht="15.75">
      <c r="A100" s="23"/>
      <c r="B100" s="23"/>
      <c r="E100" s="21"/>
    </row>
    <row r="101" spans="1:5" ht="15.75">
      <c r="A101" s="23"/>
      <c r="B101" s="23"/>
      <c r="E101" s="21"/>
    </row>
    <row r="102" spans="1:5" ht="15.75">
      <c r="A102" s="23"/>
      <c r="B102" s="23"/>
      <c r="E102" s="21"/>
    </row>
    <row r="103" spans="1:5" ht="15.75">
      <c r="A103" s="23"/>
      <c r="B103" s="23"/>
      <c r="E103" s="21"/>
    </row>
    <row r="104" spans="1:5" ht="15.75">
      <c r="A104" s="23"/>
      <c r="B104" s="23"/>
      <c r="E104" s="21"/>
    </row>
    <row r="105" spans="1:5" ht="15.75">
      <c r="A105" s="23"/>
      <c r="B105" s="23"/>
      <c r="E105" s="21"/>
    </row>
    <row r="106" spans="1:5" ht="15.75">
      <c r="A106" s="23"/>
      <c r="B106" s="23"/>
      <c r="E106" s="21"/>
    </row>
    <row r="107" spans="1:5" ht="15.75">
      <c r="A107" s="23"/>
      <c r="B107" s="23"/>
      <c r="E107" s="21"/>
    </row>
    <row r="108" spans="1:5" ht="15.75">
      <c r="A108" s="23"/>
      <c r="B108" s="23"/>
      <c r="E108" s="21"/>
    </row>
    <row r="109" spans="1:5" ht="15.75">
      <c r="A109" s="23"/>
      <c r="B109" s="23"/>
      <c r="E109" s="21"/>
    </row>
    <row r="110" spans="1:5" ht="15.75">
      <c r="A110" s="23"/>
      <c r="B110" s="23"/>
      <c r="E110" s="21"/>
    </row>
    <row r="111" spans="1:5" ht="15.75">
      <c r="A111" s="23"/>
      <c r="B111" s="23"/>
      <c r="E111" s="21"/>
    </row>
    <row r="112" spans="1:5" ht="15.75">
      <c r="A112" s="23"/>
      <c r="B112" s="23"/>
      <c r="E112" s="21"/>
    </row>
    <row r="113" spans="1:5" ht="15.75">
      <c r="A113" s="23"/>
      <c r="B113" s="23"/>
      <c r="E113" s="21"/>
    </row>
    <row r="114" spans="1:5" ht="15.75">
      <c r="A114" s="23"/>
      <c r="B114" s="23"/>
      <c r="E114" s="21"/>
    </row>
    <row r="115" spans="1:5" ht="15.75">
      <c r="A115" s="23"/>
      <c r="B115" s="23"/>
      <c r="E115" s="21"/>
    </row>
    <row r="116" spans="1:5" ht="15.75">
      <c r="A116" s="23"/>
      <c r="B116" s="23"/>
      <c r="E116" s="21"/>
    </row>
    <row r="117" spans="1:5" ht="15.75">
      <c r="A117" s="23"/>
      <c r="B117" s="23"/>
      <c r="E117" s="21"/>
    </row>
    <row r="118" spans="1:5" ht="15.75">
      <c r="A118" s="23"/>
      <c r="B118" s="23"/>
      <c r="E118" s="21"/>
    </row>
    <row r="119" spans="1:5" ht="15.75">
      <c r="A119" s="23"/>
      <c r="B119" s="23"/>
      <c r="E119" s="21"/>
    </row>
    <row r="120" spans="1:5" ht="15.75">
      <c r="A120" s="23"/>
      <c r="B120" s="23"/>
      <c r="E120" s="21"/>
    </row>
    <row r="121" spans="1:5" ht="15.75">
      <c r="A121" s="23"/>
      <c r="B121" s="23"/>
      <c r="E121" s="21"/>
    </row>
    <row r="122" spans="1:5" ht="15.75">
      <c r="A122" s="23"/>
      <c r="B122" s="23"/>
      <c r="E122" s="21"/>
    </row>
    <row r="123" spans="1:5" ht="15.75">
      <c r="A123" s="23"/>
      <c r="B123" s="23"/>
      <c r="E123" s="21"/>
    </row>
    <row r="124" spans="1:5" ht="15.75">
      <c r="A124" s="23"/>
      <c r="B124" s="23"/>
      <c r="E124" s="21"/>
    </row>
    <row r="125" spans="1:5" ht="15.75">
      <c r="A125" s="23"/>
      <c r="B125" s="23"/>
      <c r="E125" s="21"/>
    </row>
    <row r="126" spans="1:5" ht="15.75">
      <c r="A126" s="23"/>
      <c r="B126" s="23"/>
      <c r="E126" s="21"/>
    </row>
    <row r="127" spans="1:5" ht="15.75">
      <c r="A127" s="23"/>
      <c r="B127" s="23"/>
      <c r="E127" s="21"/>
    </row>
    <row r="128" spans="1:5" ht="15.75">
      <c r="A128" s="23"/>
      <c r="B128" s="23"/>
      <c r="E128" s="21"/>
    </row>
    <row r="129" spans="1:5" ht="15.75">
      <c r="A129" s="23"/>
      <c r="B129" s="23"/>
      <c r="E129" s="21"/>
    </row>
    <row r="130" spans="1:5" ht="15.75">
      <c r="A130" s="23"/>
      <c r="B130" s="23"/>
      <c r="E130" s="21"/>
    </row>
    <row r="131" spans="1:5" ht="15.75">
      <c r="A131" s="23"/>
      <c r="B131" s="23"/>
      <c r="E131" s="21"/>
    </row>
    <row r="132" spans="1:5" ht="15.75">
      <c r="A132" s="23"/>
      <c r="B132" s="23"/>
      <c r="E132" s="21"/>
    </row>
    <row r="133" spans="1:5" ht="15.75">
      <c r="A133" s="23"/>
      <c r="B133" s="23"/>
      <c r="E133" s="21"/>
    </row>
    <row r="134" spans="1:5" ht="15.75">
      <c r="A134" s="23"/>
      <c r="B134" s="23"/>
      <c r="E134" s="21"/>
    </row>
    <row r="135" spans="1:5" ht="15.75">
      <c r="A135" s="23"/>
      <c r="B135" s="23"/>
      <c r="E135" s="21"/>
    </row>
    <row r="136" spans="1:5" ht="15.75">
      <c r="A136" s="23"/>
      <c r="B136" s="23"/>
      <c r="E136" s="21"/>
    </row>
    <row r="137" spans="1:5" ht="15.75">
      <c r="A137" s="23"/>
      <c r="B137" s="23"/>
      <c r="E137" s="21"/>
    </row>
    <row r="138" spans="1:5" ht="15.75">
      <c r="A138" s="23"/>
      <c r="B138" s="23"/>
      <c r="E138" s="21"/>
    </row>
    <row r="139" spans="1:5" ht="15.75">
      <c r="A139" s="23"/>
      <c r="B139" s="23"/>
      <c r="E139" s="21"/>
    </row>
    <row r="140" spans="1:5" ht="15.75">
      <c r="A140" s="23"/>
      <c r="B140" s="23"/>
      <c r="E140" s="21"/>
    </row>
    <row r="141" spans="1:5" ht="15.75">
      <c r="A141" s="23"/>
      <c r="B141" s="23"/>
      <c r="E141" s="21"/>
    </row>
    <row r="142" spans="1:5" ht="15.75">
      <c r="A142" s="23"/>
      <c r="B142" s="23"/>
      <c r="E142" s="21"/>
    </row>
    <row r="143" spans="1:5" ht="15.75">
      <c r="A143" s="23"/>
      <c r="B143" s="23"/>
      <c r="E143" s="21"/>
    </row>
    <row r="144" spans="1:5" ht="15.75">
      <c r="A144" s="23"/>
      <c r="B144" s="23"/>
      <c r="E144" s="21"/>
    </row>
    <row r="145" spans="1:5" ht="15.75">
      <c r="A145" s="23"/>
      <c r="B145" s="23"/>
      <c r="E145" s="21"/>
    </row>
    <row r="146" spans="1:5" ht="15.75">
      <c r="A146" s="23"/>
      <c r="B146" s="23"/>
      <c r="E146" s="21"/>
    </row>
    <row r="147" spans="1:5" ht="15.75">
      <c r="A147" s="23"/>
      <c r="B147" s="23"/>
      <c r="E147" s="21"/>
    </row>
    <row r="148" spans="1:5" ht="15.75">
      <c r="A148" s="23"/>
      <c r="B148" s="23"/>
      <c r="E148" s="21"/>
    </row>
    <row r="149" spans="1:5" ht="15.75">
      <c r="A149" s="23"/>
      <c r="B149" s="23"/>
      <c r="E149" s="21"/>
    </row>
    <row r="150" spans="1:5" ht="15.75">
      <c r="A150" s="23"/>
      <c r="B150" s="23"/>
      <c r="E150" s="21"/>
    </row>
    <row r="151" spans="1:5" ht="15.75">
      <c r="A151" s="23"/>
      <c r="B151" s="23"/>
      <c r="E151" s="21"/>
    </row>
    <row r="152" spans="1:5" ht="15.75">
      <c r="A152" s="23"/>
      <c r="B152" s="23"/>
      <c r="E152" s="21"/>
    </row>
    <row r="153" spans="1:5" ht="15.75">
      <c r="A153" s="23"/>
      <c r="B153" s="23"/>
      <c r="E153" s="21"/>
    </row>
    <row r="154" spans="1:5" ht="15.75">
      <c r="A154" s="23"/>
      <c r="B154" s="23"/>
      <c r="E154" s="21"/>
    </row>
    <row r="155" spans="1:5" ht="15.75">
      <c r="A155" s="23"/>
      <c r="B155" s="23"/>
      <c r="E155" s="21"/>
    </row>
    <row r="156" spans="1:5" ht="15.75">
      <c r="A156" s="23"/>
      <c r="B156" s="23"/>
      <c r="E156" s="21"/>
    </row>
    <row r="157" spans="1:5" ht="15.75">
      <c r="A157" s="23"/>
      <c r="B157" s="23"/>
      <c r="E157" s="21"/>
    </row>
    <row r="158" spans="1:5" ht="15.75">
      <c r="A158" s="23"/>
      <c r="B158" s="23"/>
      <c r="E158" s="21"/>
    </row>
    <row r="159" spans="1:5" ht="15.75">
      <c r="A159" s="23"/>
      <c r="B159" s="23"/>
      <c r="E159" s="21"/>
    </row>
    <row r="160" spans="1:5" ht="15.75">
      <c r="A160" s="23"/>
      <c r="B160" s="23"/>
      <c r="E160" s="21"/>
    </row>
    <row r="161" spans="1:5" ht="15.75">
      <c r="A161" s="23"/>
      <c r="B161" s="23"/>
      <c r="E161" s="21"/>
    </row>
    <row r="162" spans="1:5" ht="15.75">
      <c r="A162" s="23"/>
      <c r="B162" s="23"/>
      <c r="E162" s="21"/>
    </row>
    <row r="163" spans="1:5" ht="15.75">
      <c r="A163" s="23"/>
      <c r="B163" s="23"/>
      <c r="E163" s="21"/>
    </row>
    <row r="164" spans="1:5" ht="15.75">
      <c r="A164" s="23"/>
      <c r="B164" s="23"/>
      <c r="E164" s="21"/>
    </row>
    <row r="165" spans="1:5" ht="15.75">
      <c r="A165" s="23"/>
      <c r="B165" s="23"/>
      <c r="E165" s="21"/>
    </row>
    <row r="166" spans="1:5" ht="15.75">
      <c r="A166" s="23"/>
      <c r="B166" s="23"/>
      <c r="E166" s="21"/>
    </row>
    <row r="167" spans="1:5" ht="15.75">
      <c r="A167" s="23"/>
      <c r="B167" s="23"/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/>
      <c r="C3" s="21">
        <v>0</v>
      </c>
      <c r="F3" s="25">
        <f>1000*1/SLOPE(C3:C13,B3:B13)</f>
        <v>42.17320862540686</v>
      </c>
      <c r="G3" s="21">
        <f>INTERCEPT(B4:B13,A4:A13)</f>
        <v>8.39953884357514</v>
      </c>
    </row>
    <row r="4" spans="1:9" ht="15.75">
      <c r="A4" s="21">
        <v>55</v>
      </c>
      <c r="B4" s="22">
        <v>10.791</v>
      </c>
      <c r="C4" s="21">
        <f>A4/$G$18</f>
        <v>57.62693847313505</v>
      </c>
      <c r="E4" s="26"/>
      <c r="F4" s="26" t="s">
        <v>7</v>
      </c>
      <c r="I4" s="27">
        <f>SLOPE(E4:E13,A4:A13)*1000</f>
        <v>-256.6574172675319</v>
      </c>
    </row>
    <row r="5" spans="1:9" ht="15.75">
      <c r="A5" s="21">
        <v>101.6</v>
      </c>
      <c r="B5" s="22">
        <v>12.968</v>
      </c>
      <c r="C5" s="21">
        <f>A5/$G$18</f>
        <v>106.45267179764583</v>
      </c>
      <c r="E5" s="26">
        <f>1000*1/SLOPE(C4:C5,B4:B5)</f>
        <v>44.5871439458161</v>
      </c>
      <c r="F5" s="28">
        <f>CORREL(C3:C11,B3:B11)</f>
        <v>0.9989268925956998</v>
      </c>
      <c r="I5" s="27"/>
    </row>
    <row r="6" spans="1:5" ht="15.75">
      <c r="A6" s="21">
        <v>130.1</v>
      </c>
      <c r="B6" s="22">
        <v>14.081</v>
      </c>
      <c r="C6" s="21">
        <f>A6/$G$18</f>
        <v>136.31390355190672</v>
      </c>
      <c r="E6" s="26">
        <f>1000*1/SLOPE(C5:C6,B5:B6)</f>
        <v>37.272407553691345</v>
      </c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44.09272225069615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0.9989268925956993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 aca="true" t="shared" si="0" ref="D16:D79">$G$18</f>
        <v>0.9544147486793925</v>
      </c>
      <c r="E16" s="21">
        <v>0</v>
      </c>
    </row>
    <row r="17" spans="1:7" ht="15.75">
      <c r="A17" s="21">
        <v>2</v>
      </c>
      <c r="B17" s="21">
        <v>0.855</v>
      </c>
      <c r="C17" s="21">
        <f aca="true" t="shared" si="1" ref="C17:C24">B17*(1+($I$28+$I$29*A17)/(1282900)+($I$30+A17*$I$31-$I$32)/400)</f>
        <v>0.8413749853325342</v>
      </c>
      <c r="D17" s="22">
        <f t="shared" si="0"/>
        <v>0.9544147486793925</v>
      </c>
      <c r="E17" s="21">
        <f aca="true" t="shared" si="2" ref="E17:E24">E16+(A17-A16)/D17</f>
        <v>2.095525035386729</v>
      </c>
      <c r="G17" s="23" t="s">
        <v>14</v>
      </c>
    </row>
    <row r="18" spans="1:7" ht="15.75">
      <c r="A18" s="21">
        <v>2</v>
      </c>
      <c r="B18" s="21">
        <v>0.871</v>
      </c>
      <c r="C18" s="21">
        <f t="shared" si="1"/>
        <v>0.8571200142978214</v>
      </c>
      <c r="D18" s="22">
        <f t="shared" si="0"/>
        <v>0.9544147486793925</v>
      </c>
      <c r="E18" s="21">
        <f t="shared" si="2"/>
        <v>2.095525035386729</v>
      </c>
      <c r="G18" s="21">
        <f>AVERAGE(C17:C999)</f>
        <v>0.9544147486793925</v>
      </c>
    </row>
    <row r="19" spans="1:5" ht="15.75">
      <c r="A19" s="21">
        <v>5</v>
      </c>
      <c r="B19" s="21">
        <v>0.974</v>
      </c>
      <c r="C19" s="21">
        <f t="shared" si="1"/>
        <v>0.9588048353718486</v>
      </c>
      <c r="D19" s="22">
        <f t="shared" si="0"/>
        <v>0.9544147486793925</v>
      </c>
      <c r="E19" s="21">
        <f t="shared" si="2"/>
        <v>5.238812588466823</v>
      </c>
    </row>
    <row r="20" spans="1:5" ht="15.75">
      <c r="A20" s="21">
        <v>5</v>
      </c>
      <c r="B20" s="21">
        <v>0.995</v>
      </c>
      <c r="C20" s="21">
        <f t="shared" si="1"/>
        <v>0.979477218886026</v>
      </c>
      <c r="D20" s="22">
        <f t="shared" si="0"/>
        <v>0.9544147486793925</v>
      </c>
      <c r="E20" s="21">
        <f t="shared" si="2"/>
        <v>5.238812588466823</v>
      </c>
    </row>
    <row r="21" spans="1:5" ht="15.75">
      <c r="A21" s="21">
        <v>9.5</v>
      </c>
      <c r="B21" s="21">
        <v>1.115</v>
      </c>
      <c r="C21" s="21">
        <f t="shared" si="1"/>
        <v>1.0981652526756378</v>
      </c>
      <c r="D21" s="22">
        <f t="shared" si="0"/>
        <v>0.9544147486793925</v>
      </c>
      <c r="E21" s="21">
        <f t="shared" si="2"/>
        <v>9.953743918086964</v>
      </c>
    </row>
    <row r="22" spans="1:5" ht="15.75">
      <c r="A22" s="21">
        <v>9.5</v>
      </c>
      <c r="B22" s="21">
        <v>1.149</v>
      </c>
      <c r="C22" s="21">
        <f t="shared" si="1"/>
        <v>1.1316519061204555</v>
      </c>
      <c r="D22" s="22">
        <f t="shared" si="0"/>
        <v>0.9544147486793925</v>
      </c>
      <c r="E22" s="21">
        <f t="shared" si="2"/>
        <v>9.953743918086964</v>
      </c>
    </row>
    <row r="23" spans="1:5" ht="15.75">
      <c r="A23" s="21">
        <v>12.5</v>
      </c>
      <c r="B23" s="21">
        <v>1.024</v>
      </c>
      <c r="C23" s="21">
        <f t="shared" si="1"/>
        <v>1.0088821519736653</v>
      </c>
      <c r="D23" s="22">
        <f t="shared" si="0"/>
        <v>0.9544147486793925</v>
      </c>
      <c r="E23" s="21">
        <f t="shared" si="2"/>
        <v>13.097031471167057</v>
      </c>
    </row>
    <row r="24" spans="1:5" ht="15.75">
      <c r="A24" s="21">
        <v>12.5</v>
      </c>
      <c r="B24" s="21">
        <v>1.033</v>
      </c>
      <c r="C24" s="21">
        <f t="shared" si="1"/>
        <v>1.0177492802624961</v>
      </c>
      <c r="D24" s="22">
        <f t="shared" si="0"/>
        <v>0.9544147486793925</v>
      </c>
      <c r="E24" s="21">
        <f t="shared" si="2"/>
        <v>13.097031471167057</v>
      </c>
    </row>
    <row r="25" spans="1:5" ht="15.75">
      <c r="A25" s="21">
        <v>15.5</v>
      </c>
      <c r="B25" s="21">
        <v>1.048</v>
      </c>
      <c r="C25" s="21">
        <f aca="true" t="shared" si="3" ref="C25:C88">B25*(1+($I$28+$I$29*A25)/(1282900)+($I$30+A25*$I$31-$I$32)/400)</f>
        <v>1.0328788074631872</v>
      </c>
      <c r="D25" s="22">
        <f t="shared" si="0"/>
        <v>0.9544147486793925</v>
      </c>
      <c r="E25" s="21">
        <f aca="true" t="shared" si="4" ref="E25:E88">E24+(A25-A24)/D25</f>
        <v>16.24031902424715</v>
      </c>
    </row>
    <row r="26" spans="1:7" ht="15.75">
      <c r="A26" s="21">
        <v>15.5</v>
      </c>
      <c r="B26" s="21">
        <v>1.06</v>
      </c>
      <c r="C26" s="21">
        <f t="shared" si="3"/>
        <v>1.0447056640371932</v>
      </c>
      <c r="D26" s="22">
        <f t="shared" si="0"/>
        <v>0.9544147486793925</v>
      </c>
      <c r="E26" s="21">
        <f t="shared" si="4"/>
        <v>16.24031902424715</v>
      </c>
      <c r="G26" s="36" t="s">
        <v>15</v>
      </c>
    </row>
    <row r="27" spans="1:5" ht="15.75">
      <c r="A27" s="21">
        <v>19</v>
      </c>
      <c r="B27" s="21">
        <v>1.014</v>
      </c>
      <c r="C27" s="21">
        <f t="shared" si="3"/>
        <v>0.9997655726812442</v>
      </c>
      <c r="D27" s="22">
        <f t="shared" si="0"/>
        <v>0.9544147486793925</v>
      </c>
      <c r="E27" s="21">
        <f t="shared" si="4"/>
        <v>19.907487836173924</v>
      </c>
    </row>
    <row r="28" spans="1:9" ht="15.75">
      <c r="A28" s="21">
        <v>19</v>
      </c>
      <c r="B28" s="21">
        <v>1.015</v>
      </c>
      <c r="C28" s="21">
        <f t="shared" si="3"/>
        <v>1.00075153478448</v>
      </c>
      <c r="D28" s="22">
        <f t="shared" si="0"/>
        <v>0.9544147486793925</v>
      </c>
      <c r="E28" s="21">
        <f t="shared" si="4"/>
        <v>19.907487836173924</v>
      </c>
      <c r="G28" s="23" t="s">
        <v>16</v>
      </c>
      <c r="I28" s="21">
        <v>439</v>
      </c>
    </row>
    <row r="29" spans="1:9" ht="15.75">
      <c r="A29" s="21">
        <v>22</v>
      </c>
      <c r="B29" s="21">
        <v>0.987</v>
      </c>
      <c r="C29" s="21">
        <f t="shared" si="3"/>
        <v>0.9734751467640596</v>
      </c>
      <c r="D29" s="22">
        <f t="shared" si="0"/>
        <v>0.9544147486793925</v>
      </c>
      <c r="E29" s="21">
        <f t="shared" si="4"/>
        <v>23.050775389254017</v>
      </c>
      <c r="G29" s="23" t="s">
        <v>17</v>
      </c>
      <c r="I29" s="21">
        <v>1.8</v>
      </c>
    </row>
    <row r="30" spans="1:9" ht="15.75">
      <c r="A30" s="21">
        <v>22</v>
      </c>
      <c r="B30" s="21">
        <v>1.039</v>
      </c>
      <c r="C30" s="21">
        <f t="shared" si="3"/>
        <v>1.0247625911731082</v>
      </c>
      <c r="D30" s="22">
        <f t="shared" si="0"/>
        <v>0.9544147486793925</v>
      </c>
      <c r="E30" s="21">
        <f t="shared" si="4"/>
        <v>23.050775389254017</v>
      </c>
      <c r="G30" s="23" t="s">
        <v>18</v>
      </c>
      <c r="I30" s="21">
        <f>G3</f>
        <v>8.39953884357514</v>
      </c>
    </row>
    <row r="31" spans="1:9" ht="15.75">
      <c r="A31" s="21">
        <v>25</v>
      </c>
      <c r="B31" s="21">
        <v>0.935</v>
      </c>
      <c r="C31" s="21">
        <f t="shared" si="3"/>
        <v>0.9225008381844171</v>
      </c>
      <c r="D31" s="22">
        <f t="shared" si="0"/>
        <v>0.9544147486793925</v>
      </c>
      <c r="E31" s="21">
        <f t="shared" si="4"/>
        <v>26.19406294233411</v>
      </c>
      <c r="G31" s="23" t="s">
        <v>19</v>
      </c>
      <c r="I31" s="21">
        <f>F9/1000</f>
        <v>0.044092722250696145</v>
      </c>
    </row>
    <row r="32" spans="1:9" ht="15.75">
      <c r="A32" s="21">
        <v>25</v>
      </c>
      <c r="B32" s="21">
        <v>0.997</v>
      </c>
      <c r="C32" s="21">
        <f t="shared" si="3"/>
        <v>0.9836720167592126</v>
      </c>
      <c r="D32" s="22">
        <f t="shared" si="0"/>
        <v>0.9544147486793925</v>
      </c>
      <c r="E32" s="21">
        <f t="shared" si="4"/>
        <v>26.19406294233411</v>
      </c>
      <c r="G32" s="23" t="s">
        <v>20</v>
      </c>
      <c r="I32" s="21">
        <v>15</v>
      </c>
    </row>
    <row r="33" spans="1:5" ht="15.75">
      <c r="A33" s="21">
        <v>28.5</v>
      </c>
      <c r="B33" s="21">
        <v>0.936</v>
      </c>
      <c r="C33" s="21">
        <f t="shared" si="3"/>
        <v>0.9238531859532899</v>
      </c>
      <c r="D33" s="22">
        <f t="shared" si="0"/>
        <v>0.9544147486793925</v>
      </c>
      <c r="E33" s="21">
        <f t="shared" si="4"/>
        <v>29.861231754260885</v>
      </c>
    </row>
    <row r="34" spans="1:5" ht="15.75">
      <c r="A34" s="21">
        <v>28.5</v>
      </c>
      <c r="B34" s="21">
        <v>0.952</v>
      </c>
      <c r="C34" s="21">
        <f t="shared" si="3"/>
        <v>0.9396455481063375</v>
      </c>
      <c r="D34" s="22">
        <f t="shared" si="0"/>
        <v>0.9544147486793925</v>
      </c>
      <c r="E34" s="21">
        <f t="shared" si="4"/>
        <v>29.861231754260885</v>
      </c>
    </row>
    <row r="35" spans="1:5" ht="15.75">
      <c r="A35" s="21">
        <v>31.5</v>
      </c>
      <c r="B35" s="21">
        <v>0.981</v>
      </c>
      <c r="C35" s="21">
        <f t="shared" si="3"/>
        <v>0.96859774595114</v>
      </c>
      <c r="D35" s="22">
        <f t="shared" si="0"/>
        <v>0.9544147486793925</v>
      </c>
      <c r="E35" s="21">
        <f t="shared" si="4"/>
        <v>33.00451930734098</v>
      </c>
    </row>
    <row r="36" spans="1:5" ht="15.75">
      <c r="A36" s="21">
        <v>31.5</v>
      </c>
      <c r="B36" s="21">
        <v>1.004</v>
      </c>
      <c r="C36" s="21">
        <f t="shared" si="3"/>
        <v>0.9913069693526448</v>
      </c>
      <c r="D36" s="22">
        <f t="shared" si="0"/>
        <v>0.9544147486793925</v>
      </c>
      <c r="E36" s="21">
        <f t="shared" si="4"/>
        <v>33.00451930734098</v>
      </c>
    </row>
    <row r="37" spans="1:5" ht="15.75">
      <c r="A37" s="21">
        <v>34.25</v>
      </c>
      <c r="B37" s="21">
        <v>0.949</v>
      </c>
      <c r="C37" s="21">
        <f t="shared" si="3"/>
        <v>0.9372936438165846</v>
      </c>
      <c r="D37" s="22">
        <f t="shared" si="0"/>
        <v>0.9544147486793925</v>
      </c>
      <c r="E37" s="21">
        <f t="shared" si="4"/>
        <v>35.88586623099773</v>
      </c>
    </row>
    <row r="38" spans="1:5" ht="15.75">
      <c r="A38" s="21">
        <v>34.25</v>
      </c>
      <c r="B38" s="21">
        <v>0.954</v>
      </c>
      <c r="C38" s="21">
        <f t="shared" si="3"/>
        <v>0.9422319664921198</v>
      </c>
      <c r="D38" s="22">
        <f t="shared" si="0"/>
        <v>0.9544147486793925</v>
      </c>
      <c r="E38" s="21">
        <f t="shared" si="4"/>
        <v>35.88586623099773</v>
      </c>
    </row>
    <row r="39" spans="1:5" ht="15.75">
      <c r="A39" s="21">
        <v>38.03</v>
      </c>
      <c r="B39" s="21">
        <v>1.005</v>
      </c>
      <c r="C39" s="21">
        <f t="shared" si="3"/>
        <v>0.9930269475160304</v>
      </c>
      <c r="D39" s="22">
        <f t="shared" si="0"/>
        <v>0.9544147486793925</v>
      </c>
      <c r="E39" s="21">
        <f t="shared" si="4"/>
        <v>39.846408547878646</v>
      </c>
    </row>
    <row r="40" spans="1:5" ht="15.75">
      <c r="A40" s="21">
        <v>38.03</v>
      </c>
      <c r="B40" s="21">
        <v>1.008</v>
      </c>
      <c r="C40" s="21">
        <f t="shared" si="3"/>
        <v>0.9959912070608544</v>
      </c>
      <c r="D40" s="22">
        <f t="shared" si="0"/>
        <v>0.9544147486793925</v>
      </c>
      <c r="E40" s="21">
        <f t="shared" si="4"/>
        <v>39.846408547878646</v>
      </c>
    </row>
    <row r="41" spans="1:5" ht="15.75">
      <c r="A41" s="21">
        <v>41.03</v>
      </c>
      <c r="B41" s="21">
        <v>1.011</v>
      </c>
      <c r="C41" s="21">
        <f t="shared" si="3"/>
        <v>0.9992940551869933</v>
      </c>
      <c r="D41" s="22">
        <f t="shared" si="0"/>
        <v>0.9544147486793925</v>
      </c>
      <c r="E41" s="21">
        <f t="shared" si="4"/>
        <v>42.98969610095874</v>
      </c>
    </row>
    <row r="42" spans="1:5" ht="15.75">
      <c r="A42" s="21">
        <v>41.03</v>
      </c>
      <c r="B42" s="21">
        <v>1.027</v>
      </c>
      <c r="C42" s="21">
        <f t="shared" si="3"/>
        <v>1.0151087979001407</v>
      </c>
      <c r="D42" s="22">
        <f t="shared" si="0"/>
        <v>0.9544147486793925</v>
      </c>
      <c r="E42" s="21">
        <f t="shared" si="4"/>
        <v>42.98969610095874</v>
      </c>
    </row>
    <row r="43" spans="1:5" ht="15.75">
      <c r="A43" s="21">
        <v>44.13</v>
      </c>
      <c r="B43" s="21">
        <v>0.818</v>
      </c>
      <c r="C43" s="21">
        <f t="shared" si="3"/>
        <v>0.8088118049302275</v>
      </c>
      <c r="D43" s="22">
        <f t="shared" si="0"/>
        <v>0.9544147486793925</v>
      </c>
      <c r="E43" s="21">
        <f t="shared" si="4"/>
        <v>46.23775990580817</v>
      </c>
    </row>
    <row r="44" spans="1:5" ht="15.75">
      <c r="A44" s="21">
        <v>44.13</v>
      </c>
      <c r="B44" s="21">
        <v>0.826</v>
      </c>
      <c r="C44" s="21">
        <f t="shared" si="3"/>
        <v>0.8167219448317456</v>
      </c>
      <c r="D44" s="22">
        <f t="shared" si="0"/>
        <v>0.9544147486793925</v>
      </c>
      <c r="E44" s="21">
        <f t="shared" si="4"/>
        <v>46.23775990580817</v>
      </c>
    </row>
    <row r="45" spans="1:5" ht="15.75">
      <c r="A45" s="21">
        <v>46.61</v>
      </c>
      <c r="B45" s="21">
        <v>0.971</v>
      </c>
      <c r="C45" s="21">
        <f t="shared" si="3"/>
        <v>0.9603620562608709</v>
      </c>
      <c r="D45" s="22">
        <f t="shared" si="0"/>
        <v>0.9544147486793925</v>
      </c>
      <c r="E45" s="21">
        <f t="shared" si="4"/>
        <v>48.83621094968771</v>
      </c>
    </row>
    <row r="46" spans="1:5" ht="15.75">
      <c r="A46" s="21">
        <v>46.61</v>
      </c>
      <c r="B46" s="21">
        <v>1.027</v>
      </c>
      <c r="C46" s="21">
        <f t="shared" si="3"/>
        <v>1.0157485394231869</v>
      </c>
      <c r="D46" s="22">
        <f t="shared" si="0"/>
        <v>0.9544147486793925</v>
      </c>
      <c r="E46" s="21">
        <f t="shared" si="4"/>
        <v>48.83621094968771</v>
      </c>
    </row>
    <row r="47" spans="1:5" ht="15.75">
      <c r="A47" s="21">
        <v>49.62</v>
      </c>
      <c r="B47" s="21">
        <v>0.782</v>
      </c>
      <c r="C47" s="21">
        <f t="shared" si="3"/>
        <v>0.7736954439937491</v>
      </c>
      <c r="D47" s="22">
        <f t="shared" si="0"/>
        <v>0.9544147486793925</v>
      </c>
      <c r="E47" s="21">
        <f t="shared" si="4"/>
        <v>51.989976127944736</v>
      </c>
    </row>
    <row r="48" spans="1:5" ht="15.75">
      <c r="A48" s="21">
        <v>49.62</v>
      </c>
      <c r="B48" s="21">
        <v>0.782</v>
      </c>
      <c r="C48" s="21">
        <f t="shared" si="3"/>
        <v>0.7736954439937491</v>
      </c>
      <c r="D48" s="22">
        <f t="shared" si="0"/>
        <v>0.9544147486793925</v>
      </c>
      <c r="E48" s="21">
        <f t="shared" si="4"/>
        <v>51.989976127944736</v>
      </c>
    </row>
    <row r="49" spans="1:5" ht="15.75">
      <c r="A49" s="21">
        <v>52.59</v>
      </c>
      <c r="B49" s="21">
        <v>1.006</v>
      </c>
      <c r="C49" s="21">
        <f t="shared" si="3"/>
        <v>0.9956501902599235</v>
      </c>
      <c r="D49" s="22">
        <f t="shared" si="0"/>
        <v>0.9544147486793925</v>
      </c>
      <c r="E49" s="21">
        <f t="shared" si="4"/>
        <v>55.10183080549403</v>
      </c>
    </row>
    <row r="50" spans="1:5" ht="15.75">
      <c r="A50" s="21">
        <v>52.59</v>
      </c>
      <c r="B50" s="21">
        <v>1.037</v>
      </c>
      <c r="C50" s="21">
        <f t="shared" si="3"/>
        <v>1.026331259741094</v>
      </c>
      <c r="D50" s="22">
        <f t="shared" si="0"/>
        <v>0.9544147486793925</v>
      </c>
      <c r="E50" s="21">
        <f t="shared" si="4"/>
        <v>55.10183080549403</v>
      </c>
    </row>
    <row r="51" spans="1:5" ht="15.75">
      <c r="A51" s="21">
        <v>57</v>
      </c>
      <c r="B51" s="21">
        <v>0.836</v>
      </c>
      <c r="C51" s="21">
        <f t="shared" si="3"/>
        <v>0.8278107350712266</v>
      </c>
      <c r="D51" s="22">
        <f t="shared" si="0"/>
        <v>0.9544147486793925</v>
      </c>
      <c r="E51" s="21">
        <f t="shared" si="4"/>
        <v>59.72246350852177</v>
      </c>
    </row>
    <row r="52" spans="1:5" ht="15.75">
      <c r="A52" s="21">
        <v>57</v>
      </c>
      <c r="B52" s="21">
        <v>0.889</v>
      </c>
      <c r="C52" s="21">
        <f t="shared" si="3"/>
        <v>0.8802915591845939</v>
      </c>
      <c r="D52" s="22">
        <f t="shared" si="0"/>
        <v>0.9544147486793925</v>
      </c>
      <c r="E52" s="21">
        <f t="shared" si="4"/>
        <v>59.72246350852177</v>
      </c>
    </row>
    <row r="53" spans="1:5" ht="15.75">
      <c r="A53" s="21">
        <v>59.95</v>
      </c>
      <c r="B53" s="21">
        <v>0.799</v>
      </c>
      <c r="C53" s="21">
        <f t="shared" si="3"/>
        <v>0.7914363076010714</v>
      </c>
      <c r="D53" s="22">
        <f t="shared" si="0"/>
        <v>0.9544147486793925</v>
      </c>
      <c r="E53" s="21">
        <f t="shared" si="4"/>
        <v>62.8133629357172</v>
      </c>
    </row>
    <row r="54" spans="1:5" ht="15.75">
      <c r="A54" s="21">
        <v>59.95</v>
      </c>
      <c r="B54" s="21">
        <v>0.833</v>
      </c>
      <c r="C54" s="21">
        <f t="shared" si="3"/>
        <v>0.8251144483500531</v>
      </c>
      <c r="D54" s="22">
        <f t="shared" si="0"/>
        <v>0.9544147486793925</v>
      </c>
      <c r="E54" s="21">
        <f t="shared" si="4"/>
        <v>62.8133629357172</v>
      </c>
    </row>
    <row r="55" spans="1:5" ht="15.75">
      <c r="A55" s="21">
        <v>62.92</v>
      </c>
      <c r="B55" s="21">
        <v>0.778</v>
      </c>
      <c r="C55" s="21">
        <f t="shared" si="3"/>
        <v>0.77089305326523</v>
      </c>
      <c r="D55" s="22">
        <f t="shared" si="0"/>
        <v>0.9544147486793925</v>
      </c>
      <c r="E55" s="21">
        <f t="shared" si="4"/>
        <v>65.9252176132665</v>
      </c>
    </row>
    <row r="56" spans="1:5" ht="15.75">
      <c r="A56" s="21">
        <v>62.92</v>
      </c>
      <c r="B56" s="21">
        <v>0.829</v>
      </c>
      <c r="C56" s="21">
        <f t="shared" si="3"/>
        <v>0.8214271737234905</v>
      </c>
      <c r="D56" s="22">
        <f t="shared" si="0"/>
        <v>0.9544147486793925</v>
      </c>
      <c r="E56" s="21">
        <f t="shared" si="4"/>
        <v>65.9252176132665</v>
      </c>
    </row>
    <row r="57" spans="1:5" ht="15.75">
      <c r="A57" s="21">
        <v>66.5</v>
      </c>
      <c r="B57" s="21">
        <v>0.868</v>
      </c>
      <c r="C57" s="21">
        <f t="shared" si="3"/>
        <v>0.8604178115789981</v>
      </c>
      <c r="D57" s="22">
        <f t="shared" si="0"/>
        <v>0.9544147486793925</v>
      </c>
      <c r="E57" s="21">
        <f t="shared" si="4"/>
        <v>69.67620742660874</v>
      </c>
    </row>
    <row r="58" spans="1:5" ht="15.75">
      <c r="A58" s="21">
        <v>66.5</v>
      </c>
      <c r="B58" s="21">
        <v>0.869</v>
      </c>
      <c r="C58" s="21">
        <f t="shared" si="3"/>
        <v>0.8614090763388818</v>
      </c>
      <c r="D58" s="22">
        <f t="shared" si="0"/>
        <v>0.9544147486793925</v>
      </c>
      <c r="E58" s="21">
        <f t="shared" si="4"/>
        <v>69.67620742660874</v>
      </c>
    </row>
    <row r="59" spans="1:5" ht="15.75">
      <c r="A59" s="21">
        <v>68.58</v>
      </c>
      <c r="B59" s="21">
        <v>1</v>
      </c>
      <c r="C59" s="21">
        <f t="shared" si="3"/>
        <v>0.991496960427369</v>
      </c>
      <c r="D59" s="22">
        <f t="shared" si="0"/>
        <v>0.9544147486793925</v>
      </c>
      <c r="E59" s="21">
        <f t="shared" si="4"/>
        <v>71.85555346341094</v>
      </c>
    </row>
    <row r="60" spans="1:5" ht="15.75">
      <c r="A60" s="21">
        <v>68.58</v>
      </c>
      <c r="B60" s="21">
        <v>1.036</v>
      </c>
      <c r="C60" s="21">
        <f t="shared" si="3"/>
        <v>1.0271908510027543</v>
      </c>
      <c r="D60" s="22">
        <f t="shared" si="0"/>
        <v>0.9544147486793925</v>
      </c>
      <c r="E60" s="21">
        <f t="shared" si="4"/>
        <v>71.85555346341094</v>
      </c>
    </row>
    <row r="61" spans="1:5" ht="15.75">
      <c r="A61" s="21">
        <v>69.2</v>
      </c>
      <c r="B61" s="21">
        <v>0.839</v>
      </c>
      <c r="C61" s="21">
        <f t="shared" si="3"/>
        <v>0.8319240200287732</v>
      </c>
      <c r="D61" s="22">
        <f t="shared" si="0"/>
        <v>0.9544147486793925</v>
      </c>
      <c r="E61" s="21">
        <f t="shared" si="4"/>
        <v>72.50516622438083</v>
      </c>
    </row>
    <row r="62" spans="1:5" ht="15.75">
      <c r="A62" s="21">
        <v>69.2</v>
      </c>
      <c r="B62" s="21">
        <v>0.85</v>
      </c>
      <c r="C62" s="21">
        <f t="shared" si="3"/>
        <v>0.8428312479433341</v>
      </c>
      <c r="D62" s="22">
        <f t="shared" si="0"/>
        <v>0.9544147486793925</v>
      </c>
      <c r="E62" s="21">
        <f t="shared" si="4"/>
        <v>72.50516622438083</v>
      </c>
    </row>
    <row r="63" spans="1:5" ht="15.75">
      <c r="A63" s="21">
        <v>73.78</v>
      </c>
      <c r="B63" s="21">
        <v>0.881</v>
      </c>
      <c r="C63" s="21">
        <f t="shared" si="3"/>
        <v>0.8740202438340792</v>
      </c>
      <c r="D63" s="22">
        <f t="shared" si="0"/>
        <v>0.9544147486793925</v>
      </c>
      <c r="E63" s="21">
        <f t="shared" si="4"/>
        <v>77.30391855541643</v>
      </c>
    </row>
    <row r="64" spans="1:5" ht="15.75">
      <c r="A64" s="21">
        <v>73.78</v>
      </c>
      <c r="B64" s="21">
        <v>0.899</v>
      </c>
      <c r="C64" s="21">
        <f t="shared" si="3"/>
        <v>0.8918776381462397</v>
      </c>
      <c r="D64" s="22">
        <f t="shared" si="0"/>
        <v>0.9544147486793925</v>
      </c>
      <c r="E64" s="21">
        <f t="shared" si="4"/>
        <v>77.30391855541643</v>
      </c>
    </row>
    <row r="65" spans="1:5" ht="15.75">
      <c r="A65" s="21">
        <v>76.78</v>
      </c>
      <c r="B65" s="21">
        <v>0.745</v>
      </c>
      <c r="C65" s="21">
        <f t="shared" si="3"/>
        <v>0.7393472129807223</v>
      </c>
      <c r="D65" s="22">
        <f t="shared" si="0"/>
        <v>0.9544147486793925</v>
      </c>
      <c r="E65" s="21">
        <f t="shared" si="4"/>
        <v>80.44720610849653</v>
      </c>
    </row>
    <row r="66" spans="1:5" ht="15.75">
      <c r="A66" s="21">
        <v>76.78</v>
      </c>
      <c r="B66" s="21">
        <v>0.761</v>
      </c>
      <c r="C66" s="21">
        <f t="shared" si="3"/>
        <v>0.7552258108433955</v>
      </c>
      <c r="D66" s="22">
        <f t="shared" si="0"/>
        <v>0.9544147486793925</v>
      </c>
      <c r="E66" s="21">
        <f t="shared" si="4"/>
        <v>80.44720610849653</v>
      </c>
    </row>
    <row r="67" spans="1:5" ht="15.75">
      <c r="A67" s="21">
        <v>79.78</v>
      </c>
      <c r="B67" s="21">
        <v>0.816</v>
      </c>
      <c r="C67" s="21">
        <f t="shared" si="3"/>
        <v>0.8100817731747254</v>
      </c>
      <c r="D67" s="22">
        <f t="shared" si="0"/>
        <v>0.9544147486793925</v>
      </c>
      <c r="E67" s="21">
        <f t="shared" si="4"/>
        <v>83.59049366157663</v>
      </c>
    </row>
    <row r="68" spans="1:5" ht="15.75">
      <c r="A68" s="21">
        <v>79.78</v>
      </c>
      <c r="B68" s="21">
        <v>0.832</v>
      </c>
      <c r="C68" s="21">
        <f t="shared" si="3"/>
        <v>0.8259657295114847</v>
      </c>
      <c r="D68" s="22">
        <f t="shared" si="0"/>
        <v>0.9544147486793925</v>
      </c>
      <c r="E68" s="21">
        <f t="shared" si="4"/>
        <v>83.59049366157663</v>
      </c>
    </row>
    <row r="69" spans="1:5" ht="15.75">
      <c r="A69" s="21">
        <v>84.6</v>
      </c>
      <c r="B69" s="21">
        <v>1.071</v>
      </c>
      <c r="C69" s="21">
        <f t="shared" si="3"/>
        <v>1.0638086110855087</v>
      </c>
      <c r="D69" s="22">
        <f t="shared" si="0"/>
        <v>0.9544147486793925</v>
      </c>
      <c r="E69" s="21">
        <f t="shared" si="4"/>
        <v>88.64070899685863</v>
      </c>
    </row>
    <row r="70" spans="1:5" ht="15.75">
      <c r="A70" s="21">
        <v>84.6</v>
      </c>
      <c r="B70" s="21">
        <v>1.089</v>
      </c>
      <c r="C70" s="21">
        <f t="shared" si="3"/>
        <v>1.0816877474062736</v>
      </c>
      <c r="D70" s="22">
        <f t="shared" si="0"/>
        <v>0.9544147486793925</v>
      </c>
      <c r="E70" s="21">
        <f t="shared" si="4"/>
        <v>88.64070899685863</v>
      </c>
    </row>
    <row r="71" spans="1:5" ht="15.75">
      <c r="A71" s="21">
        <v>87.55</v>
      </c>
      <c r="B71" s="21">
        <v>0.844</v>
      </c>
      <c r="C71" s="21">
        <f t="shared" si="3"/>
        <v>0.8386107848898817</v>
      </c>
      <c r="D71" s="22">
        <f t="shared" si="0"/>
        <v>0.9544147486793925</v>
      </c>
      <c r="E71" s="21">
        <f t="shared" si="4"/>
        <v>91.73160842405406</v>
      </c>
    </row>
    <row r="72" spans="1:5" ht="15.75">
      <c r="A72" s="21">
        <v>87.55</v>
      </c>
      <c r="B72" s="21">
        <v>0.924</v>
      </c>
      <c r="C72" s="21">
        <f t="shared" si="3"/>
        <v>0.9180999588130934</v>
      </c>
      <c r="D72" s="22">
        <f t="shared" si="0"/>
        <v>0.9544147486793925</v>
      </c>
      <c r="E72" s="21">
        <f t="shared" si="4"/>
        <v>91.73160842405406</v>
      </c>
    </row>
    <row r="73" spans="1:5" ht="15.75">
      <c r="A73" s="21">
        <v>94.1</v>
      </c>
      <c r="B73" s="21">
        <v>0.922</v>
      </c>
      <c r="C73" s="21">
        <f t="shared" si="3"/>
        <v>0.9167869036494574</v>
      </c>
      <c r="D73" s="22">
        <f t="shared" si="0"/>
        <v>0.9544147486793925</v>
      </c>
      <c r="E73" s="21">
        <f t="shared" si="4"/>
        <v>98.59445291494559</v>
      </c>
    </row>
    <row r="74" spans="1:5" ht="15.75">
      <c r="A74" s="21">
        <v>94.1</v>
      </c>
      <c r="B74" s="21">
        <v>0.943</v>
      </c>
      <c r="C74" s="21">
        <f t="shared" si="3"/>
        <v>0.9376681671816032</v>
      </c>
      <c r="D74" s="22">
        <f t="shared" si="0"/>
        <v>0.9544147486793925</v>
      </c>
      <c r="E74" s="21">
        <f t="shared" si="4"/>
        <v>98.59445291494559</v>
      </c>
    </row>
    <row r="75" spans="1:5" ht="15.75">
      <c r="A75" s="21">
        <v>97.15</v>
      </c>
      <c r="B75" s="21">
        <v>0.869</v>
      </c>
      <c r="C75" s="21">
        <f t="shared" si="3"/>
        <v>0.8643824545370485</v>
      </c>
      <c r="D75" s="22">
        <f t="shared" si="0"/>
        <v>0.9544147486793925</v>
      </c>
      <c r="E75" s="21">
        <f t="shared" si="4"/>
        <v>101.79012859391037</v>
      </c>
    </row>
    <row r="76" spans="1:5" ht="15.75">
      <c r="A76" s="21">
        <v>97.15</v>
      </c>
      <c r="B76" s="21">
        <v>0.907</v>
      </c>
      <c r="C76" s="21">
        <f t="shared" si="3"/>
        <v>0.9021805365536284</v>
      </c>
      <c r="D76" s="22">
        <f t="shared" si="0"/>
        <v>0.9544147486793925</v>
      </c>
      <c r="E76" s="21">
        <f t="shared" si="4"/>
        <v>101.79012859391037</v>
      </c>
    </row>
    <row r="77" spans="1:5" ht="15.75">
      <c r="A77" s="21">
        <v>100</v>
      </c>
      <c r="B77" s="21">
        <v>0.904</v>
      </c>
      <c r="C77" s="21">
        <f t="shared" si="3"/>
        <v>0.8994840935436273</v>
      </c>
      <c r="D77" s="22">
        <f t="shared" si="0"/>
        <v>0.9544147486793925</v>
      </c>
      <c r="E77" s="21">
        <f t="shared" si="4"/>
        <v>104.77625176933645</v>
      </c>
    </row>
    <row r="78" spans="1:5" ht="15.75">
      <c r="A78" s="21">
        <v>100</v>
      </c>
      <c r="B78" s="21">
        <v>0.92</v>
      </c>
      <c r="C78" s="21">
        <f t="shared" si="3"/>
        <v>0.9154041659957269</v>
      </c>
      <c r="D78" s="22">
        <f t="shared" si="0"/>
        <v>0.9544147486793925</v>
      </c>
      <c r="E78" s="21">
        <f t="shared" si="4"/>
        <v>104.77625176933645</v>
      </c>
    </row>
    <row r="79" spans="1:5" ht="15.75">
      <c r="A79" s="21">
        <v>103.6</v>
      </c>
      <c r="B79" s="21">
        <v>1.008</v>
      </c>
      <c r="C79" s="21">
        <f t="shared" si="3"/>
        <v>1.0033696651231836</v>
      </c>
      <c r="D79" s="22">
        <f t="shared" si="0"/>
        <v>0.9544147486793925</v>
      </c>
      <c r="E79" s="21">
        <f t="shared" si="4"/>
        <v>108.54819683303256</v>
      </c>
    </row>
    <row r="80" spans="1:5" ht="15.75">
      <c r="A80" s="21">
        <v>103.6</v>
      </c>
      <c r="B80" s="21">
        <v>1.012</v>
      </c>
      <c r="C80" s="21">
        <f t="shared" si="3"/>
        <v>1.0073512907784343</v>
      </c>
      <c r="D80" s="22">
        <f aca="true" t="shared" si="5" ref="D80:D110">$G$18</f>
        <v>0.9544147486793925</v>
      </c>
      <c r="E80" s="21">
        <f t="shared" si="4"/>
        <v>108.54819683303256</v>
      </c>
    </row>
    <row r="81" spans="1:5" ht="15.75">
      <c r="A81" s="21">
        <v>106.4</v>
      </c>
      <c r="B81" s="21">
        <v>0.797</v>
      </c>
      <c r="C81" s="21">
        <f t="shared" si="3"/>
        <v>0.7935880361997601</v>
      </c>
      <c r="D81" s="22">
        <f t="shared" si="5"/>
        <v>0.9544147486793925</v>
      </c>
      <c r="E81" s="21">
        <f t="shared" si="4"/>
        <v>111.481931882574</v>
      </c>
    </row>
    <row r="82" spans="1:5" ht="15.75">
      <c r="A82" s="21">
        <v>106.4</v>
      </c>
      <c r="B82" s="21">
        <v>0.809</v>
      </c>
      <c r="C82" s="21">
        <f t="shared" si="3"/>
        <v>0.8055366640973726</v>
      </c>
      <c r="D82" s="22">
        <f t="shared" si="5"/>
        <v>0.9544147486793925</v>
      </c>
      <c r="E82" s="21">
        <f t="shared" si="4"/>
        <v>111.481931882574</v>
      </c>
    </row>
    <row r="83" spans="1:5" ht="15.75">
      <c r="A83" s="21">
        <v>108.08</v>
      </c>
      <c r="B83" s="21">
        <v>0.818</v>
      </c>
      <c r="C83" s="21">
        <f t="shared" si="3"/>
        <v>0.8146515481336668</v>
      </c>
      <c r="D83" s="22">
        <f t="shared" si="5"/>
        <v>0.9544147486793925</v>
      </c>
      <c r="E83" s="21">
        <f t="shared" si="4"/>
        <v>113.24217291229884</v>
      </c>
    </row>
    <row r="84" spans="1:5" ht="15.75">
      <c r="A84" s="21">
        <v>108.08</v>
      </c>
      <c r="B84" s="21">
        <v>0.82</v>
      </c>
      <c r="C84" s="21">
        <f t="shared" si="3"/>
        <v>0.8166433612097882</v>
      </c>
      <c r="D84" s="22">
        <f t="shared" si="5"/>
        <v>0.9544147486793925</v>
      </c>
      <c r="E84" s="21">
        <f t="shared" si="4"/>
        <v>113.24217291229884</v>
      </c>
    </row>
    <row r="85" spans="1:5" ht="15.75">
      <c r="A85" s="21">
        <v>113.1</v>
      </c>
      <c r="B85" s="21">
        <v>0.981</v>
      </c>
      <c r="C85" s="21">
        <f t="shared" si="3"/>
        <v>0.9775340731845191</v>
      </c>
      <c r="D85" s="22">
        <f t="shared" si="5"/>
        <v>0.9544147486793925</v>
      </c>
      <c r="E85" s="21">
        <f t="shared" si="4"/>
        <v>118.50194075111952</v>
      </c>
    </row>
    <row r="86" spans="1:5" ht="15.75">
      <c r="A86" s="21">
        <v>114.38</v>
      </c>
      <c r="B86" s="21">
        <v>0.932</v>
      </c>
      <c r="C86" s="21">
        <f t="shared" si="3"/>
        <v>0.9288403688151701</v>
      </c>
      <c r="D86" s="22">
        <f t="shared" si="5"/>
        <v>0.9544147486793925</v>
      </c>
      <c r="E86" s="21">
        <f t="shared" si="4"/>
        <v>119.84307677376702</v>
      </c>
    </row>
    <row r="87" spans="1:5" ht="15.75">
      <c r="A87" s="21">
        <v>114.38</v>
      </c>
      <c r="B87" s="21">
        <v>0.935</v>
      </c>
      <c r="C87" s="21">
        <f t="shared" si="3"/>
        <v>0.9318301983285237</v>
      </c>
      <c r="D87" s="22">
        <f t="shared" si="5"/>
        <v>0.9544147486793925</v>
      </c>
      <c r="E87" s="21">
        <f t="shared" si="4"/>
        <v>119.84307677376702</v>
      </c>
    </row>
    <row r="88" spans="1:5" ht="15.75">
      <c r="A88" s="21">
        <v>117.19</v>
      </c>
      <c r="B88" s="21">
        <v>1.011</v>
      </c>
      <c r="C88" s="21">
        <f t="shared" si="3"/>
        <v>1.0078896906379786</v>
      </c>
      <c r="D88" s="22">
        <f t="shared" si="5"/>
        <v>0.9544147486793925</v>
      </c>
      <c r="E88" s="21">
        <f t="shared" si="4"/>
        <v>122.78728944848538</v>
      </c>
    </row>
    <row r="89" spans="1:5" ht="15.75">
      <c r="A89" s="21">
        <v>117.19</v>
      </c>
      <c r="B89" s="21">
        <v>1.059</v>
      </c>
      <c r="C89" s="21">
        <f aca="true" t="shared" si="6" ref="C89:C110">B89*(1+($I$28+$I$29*A89)/(1282900)+($I$30+A89*$I$31-$I$32)/400)</f>
        <v>1.0557420201638175</v>
      </c>
      <c r="D89" s="22">
        <f t="shared" si="5"/>
        <v>0.9544147486793925</v>
      </c>
      <c r="E89" s="21">
        <f aca="true" t="shared" si="7" ref="E89:E110">E88+(A89-A88)/D89</f>
        <v>122.78728944848538</v>
      </c>
    </row>
    <row r="90" spans="1:5" ht="15.75">
      <c r="A90" s="21">
        <v>122.8</v>
      </c>
      <c r="B90" s="21">
        <v>0.807</v>
      </c>
      <c r="C90" s="21">
        <f t="shared" si="6"/>
        <v>0.8050226913818256</v>
      </c>
      <c r="D90" s="22">
        <f t="shared" si="5"/>
        <v>0.9544147486793925</v>
      </c>
      <c r="E90" s="21">
        <f t="shared" si="7"/>
        <v>128.66523717274515</v>
      </c>
    </row>
    <row r="91" spans="1:5" ht="15.75">
      <c r="A91" s="21">
        <v>122.8</v>
      </c>
      <c r="B91" s="21">
        <v>0.834</v>
      </c>
      <c r="C91" s="21">
        <f t="shared" si="6"/>
        <v>0.8319565360748977</v>
      </c>
      <c r="D91" s="22">
        <f t="shared" si="5"/>
        <v>0.9544147486793925</v>
      </c>
      <c r="E91" s="21">
        <f t="shared" si="7"/>
        <v>128.66523717274515</v>
      </c>
    </row>
    <row r="92" spans="1:5" ht="15.75">
      <c r="A92" s="21">
        <v>125.75</v>
      </c>
      <c r="B92" s="21">
        <v>0.963</v>
      </c>
      <c r="C92" s="21">
        <f t="shared" si="6"/>
        <v>0.9609575986593153</v>
      </c>
      <c r="D92" s="22">
        <f t="shared" si="5"/>
        <v>0.9544147486793925</v>
      </c>
      <c r="E92" s="21">
        <f t="shared" si="7"/>
        <v>131.7561365999406</v>
      </c>
    </row>
    <row r="93" spans="1:5" ht="15.75">
      <c r="A93" s="21">
        <v>125.75</v>
      </c>
      <c r="B93" s="21">
        <v>0.964</v>
      </c>
      <c r="C93" s="21">
        <f t="shared" si="6"/>
        <v>0.961955477785649</v>
      </c>
      <c r="D93" s="22">
        <f t="shared" si="5"/>
        <v>0.9544147486793925</v>
      </c>
      <c r="E93" s="21">
        <f t="shared" si="7"/>
        <v>131.7561365999406</v>
      </c>
    </row>
    <row r="94" spans="1:5" ht="15.75">
      <c r="A94" s="21">
        <v>128.35</v>
      </c>
      <c r="B94" s="21">
        <v>1.275</v>
      </c>
      <c r="C94" s="21">
        <f t="shared" si="6"/>
        <v>1.2726659556919884</v>
      </c>
      <c r="D94" s="22">
        <f t="shared" si="5"/>
        <v>0.9544147486793925</v>
      </c>
      <c r="E94" s="21">
        <f t="shared" si="7"/>
        <v>134.48031914594333</v>
      </c>
    </row>
    <row r="95" spans="1:5" ht="15.75">
      <c r="A95" s="21">
        <v>130.8</v>
      </c>
      <c r="B95" s="21">
        <v>0.986</v>
      </c>
      <c r="C95" s="21">
        <f t="shared" si="6"/>
        <v>0.9844646821070081</v>
      </c>
      <c r="D95" s="22">
        <f t="shared" si="5"/>
        <v>0.9544147486793925</v>
      </c>
      <c r="E95" s="21">
        <f t="shared" si="7"/>
        <v>137.0473373142921</v>
      </c>
    </row>
    <row r="96" spans="1:5" ht="15.75">
      <c r="A96" s="21">
        <v>130.8</v>
      </c>
      <c r="B96" s="21">
        <v>0.998</v>
      </c>
      <c r="C96" s="21">
        <f t="shared" si="6"/>
        <v>0.9964459966965458</v>
      </c>
      <c r="D96" s="22">
        <f t="shared" si="5"/>
        <v>0.9544147486793925</v>
      </c>
      <c r="E96" s="21">
        <f t="shared" si="7"/>
        <v>137.0473373142921</v>
      </c>
    </row>
    <row r="97" spans="1:5" ht="15.75">
      <c r="A97" s="21">
        <v>133.8</v>
      </c>
      <c r="B97" s="21">
        <v>1.087</v>
      </c>
      <c r="C97" s="21">
        <f t="shared" si="6"/>
        <v>1.0856714545688404</v>
      </c>
      <c r="D97" s="22">
        <f t="shared" si="5"/>
        <v>0.9544147486793925</v>
      </c>
      <c r="E97" s="21">
        <f t="shared" si="7"/>
        <v>140.19062486737218</v>
      </c>
    </row>
    <row r="98" spans="1:5" ht="15.75">
      <c r="A98" s="21">
        <v>133.8</v>
      </c>
      <c r="B98" s="21">
        <v>1.156</v>
      </c>
      <c r="C98" s="21">
        <f t="shared" si="6"/>
        <v>1.154587121878178</v>
      </c>
      <c r="D98" s="22">
        <f t="shared" si="5"/>
        <v>0.9544147486793925</v>
      </c>
      <c r="E98" s="21">
        <f t="shared" si="7"/>
        <v>140.19062486737218</v>
      </c>
    </row>
    <row r="99" spans="1:5" ht="15.75">
      <c r="A99" s="21">
        <v>138.25</v>
      </c>
      <c r="B99" s="21">
        <v>1.06</v>
      </c>
      <c r="C99" s="21">
        <f t="shared" si="6"/>
        <v>1.059231036031196</v>
      </c>
      <c r="D99" s="22">
        <f t="shared" si="5"/>
        <v>0.9544147486793925</v>
      </c>
      <c r="E99" s="21">
        <f t="shared" si="7"/>
        <v>144.85316807110763</v>
      </c>
    </row>
    <row r="100" spans="1:5" ht="15.75">
      <c r="A100" s="21">
        <v>138.25</v>
      </c>
      <c r="B100" s="21">
        <v>1.171</v>
      </c>
      <c r="C100" s="21">
        <f t="shared" si="6"/>
        <v>1.1701505124457836</v>
      </c>
      <c r="D100" s="22">
        <f t="shared" si="5"/>
        <v>0.9544147486793925</v>
      </c>
      <c r="E100" s="21">
        <f t="shared" si="7"/>
        <v>144.85316807110763</v>
      </c>
    </row>
    <row r="101" spans="1:5" ht="15.75">
      <c r="A101" s="21">
        <v>147.9</v>
      </c>
      <c r="B101" s="21">
        <v>1.046</v>
      </c>
      <c r="C101" s="21">
        <f t="shared" si="6"/>
        <v>1.046368023441953</v>
      </c>
      <c r="D101" s="22">
        <f t="shared" si="5"/>
        <v>0.9544147486793925</v>
      </c>
      <c r="E101" s="21">
        <f t="shared" si="7"/>
        <v>154.96407636684862</v>
      </c>
    </row>
    <row r="102" spans="1:5" ht="15.75">
      <c r="A102" s="21">
        <v>147.9</v>
      </c>
      <c r="B102" s="21">
        <v>1.125</v>
      </c>
      <c r="C102" s="21">
        <f t="shared" si="6"/>
        <v>1.1253958187114694</v>
      </c>
      <c r="D102" s="22">
        <f t="shared" si="5"/>
        <v>0.9544147486793925</v>
      </c>
      <c r="E102" s="21">
        <f t="shared" si="7"/>
        <v>154.96407636684862</v>
      </c>
    </row>
    <row r="103" spans="1:5" ht="15.75">
      <c r="A103" s="21">
        <v>150.9</v>
      </c>
      <c r="B103" s="21">
        <v>1.05</v>
      </c>
      <c r="C103" s="21">
        <f t="shared" si="6"/>
        <v>1.0507210806592715</v>
      </c>
      <c r="D103" s="22">
        <f t="shared" si="5"/>
        <v>0.9544147486793925</v>
      </c>
      <c r="E103" s="21">
        <f t="shared" si="7"/>
        <v>158.1073639199287</v>
      </c>
    </row>
    <row r="104" spans="1:5" ht="15.75">
      <c r="A104" s="21">
        <v>150.9</v>
      </c>
      <c r="B104" s="21">
        <v>1.077</v>
      </c>
      <c r="C104" s="21">
        <f t="shared" si="6"/>
        <v>1.0777396227333669</v>
      </c>
      <c r="D104" s="22">
        <f t="shared" si="5"/>
        <v>0.9544147486793925</v>
      </c>
      <c r="E104" s="21">
        <f t="shared" si="7"/>
        <v>158.1073639199287</v>
      </c>
    </row>
    <row r="105" spans="1:5" ht="15.75">
      <c r="A105" s="21">
        <v>154.2</v>
      </c>
      <c r="B105" s="21">
        <v>0.922</v>
      </c>
      <c r="C105" s="21">
        <f t="shared" si="6"/>
        <v>0.9229728377693212</v>
      </c>
      <c r="D105" s="22">
        <f t="shared" si="5"/>
        <v>0.9544147486793925</v>
      </c>
      <c r="E105" s="21">
        <f t="shared" si="7"/>
        <v>161.56498022831678</v>
      </c>
    </row>
    <row r="106" spans="1:5" ht="15.75">
      <c r="A106" s="21">
        <v>154.2</v>
      </c>
      <c r="B106" s="21">
        <v>1.01</v>
      </c>
      <c r="C106" s="21">
        <f t="shared" si="6"/>
        <v>1.0110656899642239</v>
      </c>
      <c r="D106" s="22">
        <f t="shared" si="5"/>
        <v>0.9544147486793925</v>
      </c>
      <c r="E106" s="21">
        <f t="shared" si="7"/>
        <v>161.56498022831678</v>
      </c>
    </row>
    <row r="107" spans="1:5" ht="15.75">
      <c r="A107" s="21">
        <v>158</v>
      </c>
      <c r="B107" s="21">
        <v>1.119</v>
      </c>
      <c r="C107" s="21">
        <f t="shared" si="6"/>
        <v>1.1206553938923756</v>
      </c>
      <c r="D107" s="22">
        <f t="shared" si="5"/>
        <v>0.9544147486793925</v>
      </c>
      <c r="E107" s="21">
        <f t="shared" si="7"/>
        <v>165.5464777955516</v>
      </c>
    </row>
    <row r="108" spans="1:5" ht="15.75">
      <c r="A108" s="21">
        <v>158</v>
      </c>
      <c r="B108" s="21">
        <v>1.226</v>
      </c>
      <c r="C108" s="21">
        <f t="shared" si="6"/>
        <v>1.2278136844611727</v>
      </c>
      <c r="D108" s="22">
        <f t="shared" si="5"/>
        <v>0.9544147486793925</v>
      </c>
      <c r="E108" s="21">
        <f t="shared" si="7"/>
        <v>165.5464777955516</v>
      </c>
    </row>
    <row r="109" spans="1:5" ht="15.75">
      <c r="A109" s="21">
        <v>160.5</v>
      </c>
      <c r="B109" s="21">
        <v>1.172</v>
      </c>
      <c r="C109" s="21">
        <f t="shared" si="6"/>
        <v>1.1740608896902245</v>
      </c>
      <c r="D109" s="22">
        <f t="shared" si="5"/>
        <v>0.9544147486793925</v>
      </c>
      <c r="E109" s="21">
        <f t="shared" si="7"/>
        <v>168.165884089785</v>
      </c>
    </row>
    <row r="110" spans="1:5" ht="15.75">
      <c r="A110" s="21">
        <v>160.5</v>
      </c>
      <c r="B110" s="21">
        <v>1.21</v>
      </c>
      <c r="C110" s="21">
        <f t="shared" si="6"/>
        <v>1.2121277103457095</v>
      </c>
      <c r="D110" s="22">
        <f t="shared" si="5"/>
        <v>0.9544147486793925</v>
      </c>
      <c r="E110" s="21">
        <f t="shared" si="7"/>
        <v>168.165884089785</v>
      </c>
    </row>
    <row r="111" spans="1:5" ht="15.75">
      <c r="A111" s="23"/>
      <c r="B111" s="23"/>
      <c r="E111" s="21"/>
    </row>
    <row r="112" spans="1:5" ht="15.75">
      <c r="A112" s="23"/>
      <c r="B112" s="23"/>
      <c r="E112" s="21"/>
    </row>
    <row r="113" spans="1:5" ht="15.75">
      <c r="A113" s="23"/>
      <c r="B113" s="23"/>
      <c r="E113" s="21"/>
    </row>
    <row r="114" spans="1:5" ht="15.75">
      <c r="A114" s="23"/>
      <c r="B114" s="23"/>
      <c r="E114" s="21"/>
    </row>
    <row r="115" spans="1:5" ht="15.75">
      <c r="A115" s="23"/>
      <c r="B115" s="23"/>
      <c r="E115" s="21"/>
    </row>
    <row r="116" spans="1:5" ht="15.75">
      <c r="A116" s="23"/>
      <c r="B116" s="23"/>
      <c r="E116" s="21"/>
    </row>
    <row r="117" spans="1:5" ht="15.75">
      <c r="A117" s="23"/>
      <c r="B117" s="23"/>
      <c r="E117" s="21"/>
    </row>
    <row r="118" spans="1:5" ht="15.75">
      <c r="A118" s="23"/>
      <c r="B118" s="23"/>
      <c r="E118" s="21"/>
    </row>
    <row r="119" spans="1:5" ht="15.75">
      <c r="A119" s="23"/>
      <c r="B119" s="23"/>
      <c r="E119" s="21"/>
    </row>
    <row r="120" spans="1:5" ht="15.75">
      <c r="A120" s="23"/>
      <c r="B120" s="23"/>
      <c r="E120" s="21"/>
    </row>
    <row r="121" spans="1:5" ht="15.75">
      <c r="A121" s="23"/>
      <c r="B121" s="23"/>
      <c r="E121" s="21"/>
    </row>
    <row r="122" spans="1:5" ht="15.75">
      <c r="A122" s="23"/>
      <c r="B122" s="23"/>
      <c r="E122" s="21"/>
    </row>
    <row r="123" spans="1:5" ht="15.75">
      <c r="A123" s="23"/>
      <c r="B123" s="23"/>
      <c r="E123" s="21"/>
    </row>
    <row r="124" spans="1:5" ht="15.75">
      <c r="A124" s="23"/>
      <c r="B124" s="23"/>
      <c r="E124" s="21"/>
    </row>
    <row r="125" spans="1:5" ht="15.75">
      <c r="A125" s="23"/>
      <c r="B125" s="23"/>
      <c r="E125" s="21"/>
    </row>
    <row r="126" spans="1:5" ht="15.75">
      <c r="A126" s="23"/>
      <c r="B126" s="23"/>
      <c r="E126" s="21"/>
    </row>
    <row r="127" spans="1:5" ht="15.75">
      <c r="A127" s="23"/>
      <c r="B127" s="23"/>
      <c r="E127" s="21"/>
    </row>
    <row r="128" spans="1:5" ht="15.75">
      <c r="A128" s="23"/>
      <c r="B128" s="23"/>
      <c r="E128" s="21"/>
    </row>
    <row r="129" spans="1:5" ht="15.75">
      <c r="A129" s="23"/>
      <c r="B129" s="23"/>
      <c r="E129" s="21"/>
    </row>
    <row r="130" spans="1:5" ht="15.75">
      <c r="A130" s="23"/>
      <c r="B130" s="23"/>
      <c r="E130" s="21"/>
    </row>
    <row r="131" spans="1:5" ht="15.75">
      <c r="A131" s="23"/>
      <c r="B131" s="23"/>
      <c r="E131" s="21"/>
    </row>
    <row r="132" spans="1:5" ht="15.75">
      <c r="A132" s="23"/>
      <c r="B132" s="23"/>
      <c r="E132" s="21"/>
    </row>
    <row r="133" spans="1:5" ht="15.75">
      <c r="A133" s="23"/>
      <c r="B133" s="23"/>
      <c r="E133" s="21"/>
    </row>
    <row r="134" spans="1:5" ht="15.75">
      <c r="A134" s="23"/>
      <c r="B134" s="23"/>
      <c r="E134" s="21"/>
    </row>
    <row r="135" spans="1:5" ht="15.75">
      <c r="A135" s="23"/>
      <c r="B135" s="23"/>
      <c r="E135" s="21"/>
    </row>
    <row r="136" spans="1:5" ht="15.75">
      <c r="A136" s="23"/>
      <c r="B136" s="23"/>
      <c r="E136" s="21"/>
    </row>
    <row r="137" spans="1:5" ht="15.75">
      <c r="A137" s="23"/>
      <c r="B137" s="23"/>
      <c r="E137" s="21"/>
    </row>
    <row r="138" spans="1:5" ht="15.75">
      <c r="A138" s="23"/>
      <c r="B138" s="23"/>
      <c r="E138" s="21"/>
    </row>
    <row r="139" spans="1:5" ht="15.75">
      <c r="A139" s="23"/>
      <c r="B139" s="23"/>
      <c r="E139" s="21"/>
    </row>
    <row r="140" spans="1:5" ht="15.75">
      <c r="A140" s="23"/>
      <c r="B140" s="23"/>
      <c r="E140" s="21"/>
    </row>
    <row r="141" spans="1:5" ht="15.75">
      <c r="A141" s="23"/>
      <c r="B141" s="23"/>
      <c r="E141" s="21"/>
    </row>
    <row r="142" spans="1:5" ht="15.75">
      <c r="A142" s="23"/>
      <c r="B142" s="23"/>
      <c r="E142" s="21"/>
    </row>
    <row r="143" spans="1:5" ht="15.75">
      <c r="A143" s="23"/>
      <c r="B143" s="23"/>
      <c r="E143" s="21"/>
    </row>
    <row r="144" spans="1:5" ht="15.75">
      <c r="A144" s="23"/>
      <c r="B144" s="23"/>
      <c r="E144" s="21"/>
    </row>
    <row r="145" spans="1:5" ht="15.75">
      <c r="A145" s="23"/>
      <c r="B145" s="23"/>
      <c r="E145" s="21"/>
    </row>
    <row r="146" spans="1:5" ht="15.75">
      <c r="A146" s="23"/>
      <c r="B146" s="23"/>
      <c r="E146" s="21"/>
    </row>
    <row r="147" spans="1:5" ht="15.75">
      <c r="A147" s="23"/>
      <c r="B147" s="23"/>
      <c r="E147" s="21"/>
    </row>
    <row r="148" spans="1:5" ht="15.75">
      <c r="A148" s="23"/>
      <c r="B148" s="23"/>
      <c r="E148" s="21"/>
    </row>
    <row r="149" spans="1:5" ht="15.75">
      <c r="A149" s="23"/>
      <c r="B149" s="23"/>
      <c r="E149" s="21"/>
    </row>
    <row r="150" spans="1:5" ht="15.75">
      <c r="A150" s="23"/>
      <c r="B150" s="23"/>
      <c r="E150" s="21"/>
    </row>
    <row r="151" spans="1:5" ht="15.75">
      <c r="A151" s="23"/>
      <c r="B151" s="23"/>
      <c r="E151" s="21"/>
    </row>
    <row r="152" spans="1:5" ht="15.75">
      <c r="A152" s="23"/>
      <c r="B152" s="23"/>
      <c r="E152" s="21"/>
    </row>
    <row r="153" spans="1:5" ht="15.75">
      <c r="A153" s="23"/>
      <c r="B153" s="23"/>
      <c r="E153" s="21"/>
    </row>
    <row r="154" spans="1:5" ht="15.75">
      <c r="A154" s="23"/>
      <c r="B154" s="23"/>
      <c r="E154" s="21"/>
    </row>
    <row r="155" spans="1:5" ht="15.75">
      <c r="A155" s="23"/>
      <c r="B155" s="23"/>
      <c r="E155" s="21"/>
    </row>
    <row r="156" spans="1:5" ht="15.75">
      <c r="A156" s="23"/>
      <c r="B156" s="23"/>
      <c r="E156" s="21"/>
    </row>
    <row r="157" spans="1:5" ht="15.75">
      <c r="A157" s="23"/>
      <c r="B157" s="23"/>
      <c r="E157" s="21"/>
    </row>
    <row r="158" spans="1:5" ht="15.75">
      <c r="A158" s="23"/>
      <c r="B158" s="23"/>
      <c r="E158" s="21"/>
    </row>
    <row r="159" spans="1:5" ht="15.75">
      <c r="A159" s="23"/>
      <c r="B159" s="23"/>
      <c r="E159" s="21"/>
    </row>
    <row r="160" spans="1:5" ht="15.75">
      <c r="A160" s="23"/>
      <c r="B160" s="23"/>
      <c r="E160" s="21"/>
    </row>
    <row r="161" spans="1:5" ht="15.75">
      <c r="A161" s="23"/>
      <c r="B161" s="23"/>
      <c r="E161" s="21"/>
    </row>
    <row r="162" spans="1:5" ht="15.75">
      <c r="A162" s="23"/>
      <c r="B162" s="23"/>
      <c r="E162" s="21"/>
    </row>
    <row r="163" spans="1:5" ht="15.75">
      <c r="A163" s="23"/>
      <c r="B163" s="23"/>
      <c r="E163" s="21"/>
    </row>
    <row r="164" spans="1:5" ht="15.75">
      <c r="A164" s="23"/>
      <c r="B164" s="23"/>
      <c r="E164" s="21"/>
    </row>
    <row r="165" spans="1:5" ht="15.75">
      <c r="A165" s="23"/>
      <c r="B165" s="23"/>
      <c r="E165" s="21"/>
    </row>
    <row r="166" spans="1:5" ht="15.75">
      <c r="A166" s="23"/>
      <c r="B166" s="23"/>
      <c r="E166" s="21"/>
    </row>
    <row r="167" spans="1:5" ht="15.75">
      <c r="A167" s="23"/>
      <c r="B167" s="23"/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5.5925</v>
      </c>
      <c r="C3" s="21">
        <v>0</v>
      </c>
      <c r="F3" s="25">
        <f>1000*1/SLOPE(C3:C13,B3:B13)</f>
        <v>48.99076090003353</v>
      </c>
      <c r="G3" s="21">
        <f>INTERCEPT(B4:B13,A4:A13)</f>
        <v>4.142256140350888</v>
      </c>
    </row>
    <row r="4" spans="1:9" ht="15.75">
      <c r="A4" s="21">
        <v>58</v>
      </c>
      <c r="B4" s="21">
        <v>7.348</v>
      </c>
      <c r="C4" s="21">
        <f>A4/$G$18</f>
        <v>68.33310340967188</v>
      </c>
      <c r="E4" s="26">
        <f>1000*1/SLOPE(C3:C4,B3:B4)</f>
        <v>25.69033034363153</v>
      </c>
      <c r="F4" s="26" t="s">
        <v>7</v>
      </c>
      <c r="I4" s="27">
        <f>SLOPE(E4:E13,A4:A13)*1000</f>
        <v>-296.757974392395</v>
      </c>
    </row>
    <row r="5" spans="1:9" ht="15.75">
      <c r="A5" s="21">
        <v>86.5</v>
      </c>
      <c r="B5" s="21">
        <v>9.441</v>
      </c>
      <c r="C5" s="21">
        <f>A5/$G$18</f>
        <v>101.91057663683823</v>
      </c>
      <c r="E5" s="26">
        <f>1000*1/SLOPE(C4:C5,B4:B5)</f>
        <v>62.333457489189904</v>
      </c>
      <c r="F5" s="28">
        <f>CORREL(C3:C11,B3:B11)</f>
        <v>0.9541592434234192</v>
      </c>
      <c r="I5" s="27"/>
    </row>
    <row r="6" spans="1:5" ht="15.75">
      <c r="A6" s="21">
        <v>115</v>
      </c>
      <c r="B6" s="21">
        <v>12.638</v>
      </c>
      <c r="C6" s="21">
        <f>A6/$G$18</f>
        <v>135.48804986400458</v>
      </c>
      <c r="E6" s="26">
        <f>1000*1/SLOPE(C5:C6,B5:B6)</f>
        <v>95.21264385711443</v>
      </c>
    </row>
    <row r="7" spans="1:6" ht="15.75">
      <c r="A7" s="21">
        <v>143.5</v>
      </c>
      <c r="B7" s="21">
        <v>12.186</v>
      </c>
      <c r="C7" s="21">
        <f>A7/$G$18</f>
        <v>169.06552309117095</v>
      </c>
      <c r="E7" s="26">
        <f>1000*1/SLOPE(C6:C7,B6:B7)</f>
        <v>-13.461406012954253</v>
      </c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52.548347110830115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0.9541592434234192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 aca="true" t="shared" si="0" ref="D16:D21">G$18+G$20*A16</f>
        <v>0.848783343737183</v>
      </c>
      <c r="E16" s="21">
        <v>0</v>
      </c>
    </row>
    <row r="17" spans="1:7" ht="15.75">
      <c r="A17" s="21">
        <v>0.5</v>
      </c>
      <c r="B17" s="21">
        <v>0.782</v>
      </c>
      <c r="C17" s="21">
        <f>B17*(1+($I$28+$I$29*A17)/(1282900)+($I$30+A17*$I$31-$I$32)/400)</f>
        <v>0.7613163278822463</v>
      </c>
      <c r="D17" s="22">
        <f t="shared" si="0"/>
        <v>0.8484776205245804</v>
      </c>
      <c r="E17" s="21">
        <f>E16+(A17-A16)/D17</f>
        <v>0.589290734257516</v>
      </c>
      <c r="G17" s="23" t="s">
        <v>14</v>
      </c>
    </row>
    <row r="18" spans="1:7" ht="15.75">
      <c r="A18" s="21">
        <v>0.5</v>
      </c>
      <c r="B18" s="21">
        <v>0.798</v>
      </c>
      <c r="C18" s="21">
        <f>B18*(1+($I$28+$I$29*A18)/(1282900)+($I$30+A18*$I$31-$I$32)/400)</f>
        <v>0.7768931325447987</v>
      </c>
      <c r="D18" s="22">
        <f t="shared" si="0"/>
        <v>0.8484776205245804</v>
      </c>
      <c r="E18" s="21">
        <f>E17+(A18-A17)/D18</f>
        <v>0.589290734257516</v>
      </c>
      <c r="G18" s="21">
        <f>INTERCEPT(C16:C1001,A16:A1001)</f>
        <v>0.848783343737183</v>
      </c>
    </row>
    <row r="19" spans="1:7" ht="15.75">
      <c r="A19" s="21">
        <v>3</v>
      </c>
      <c r="B19" s="21">
        <v>0.747</v>
      </c>
      <c r="C19" s="21">
        <f>B19*(1+($I$28+$I$29*A19)/(1282900)+($I$30+A19*$I$31-$I$32)/400)</f>
        <v>0.727490023013891</v>
      </c>
      <c r="D19" s="22">
        <f t="shared" si="0"/>
        <v>0.8469490044615674</v>
      </c>
      <c r="E19" s="21">
        <f>E18+(A19-A18)/D19</f>
        <v>3.541062312983593</v>
      </c>
      <c r="G19" s="23" t="s">
        <v>21</v>
      </c>
    </row>
    <row r="20" spans="1:7" ht="15.75">
      <c r="A20" s="21">
        <v>3</v>
      </c>
      <c r="B20" s="21">
        <v>0.775</v>
      </c>
      <c r="C20" s="21">
        <f>B20*(1+($I$28+$I$29*A20)/(1282900)+($I$30+A20*$I$31-$I$32)/400)</f>
        <v>0.7547587253490837</v>
      </c>
      <c r="D20" s="22">
        <f t="shared" si="0"/>
        <v>0.8469490044615674</v>
      </c>
      <c r="E20" s="21">
        <f>E19+(A20-A19)/D20</f>
        <v>3.541062312983593</v>
      </c>
      <c r="G20" s="37">
        <f>SLOPE(C16:C1001,A16:A1001)</f>
        <v>-0.00061144642520521</v>
      </c>
    </row>
    <row r="21" spans="1:5" ht="15.75">
      <c r="A21" s="21">
        <v>6</v>
      </c>
      <c r="B21" s="21">
        <v>0.766</v>
      </c>
      <c r="C21" s="21">
        <f>B21*(1+($I$28+$I$29*A21)/(1282900)+($I$30+A21*$I$31-$I$32)/400)</f>
        <v>0.746298899824465</v>
      </c>
      <c r="D21" s="22">
        <f t="shared" si="0"/>
        <v>0.8451146651859518</v>
      </c>
      <c r="E21" s="21">
        <f>E20+(A21-A20)/D21</f>
        <v>7.090876466711366</v>
      </c>
    </row>
    <row r="22" spans="1:5" ht="15.75">
      <c r="A22" s="21">
        <v>6</v>
      </c>
      <c r="B22" s="21">
        <v>0.779</v>
      </c>
      <c r="C22" s="21">
        <f aca="true" t="shared" si="1" ref="C22:C85">B22*(1+($I$28+$I$29*A22)/(1282900)+($I$30+A22*$I$31-$I$32)/400)</f>
        <v>0.7589645469494233</v>
      </c>
      <c r="D22" s="22">
        <f aca="true" t="shared" si="2" ref="D22:D85">G$18+G$20*A22</f>
        <v>0.8451146651859518</v>
      </c>
      <c r="E22" s="21">
        <f aca="true" t="shared" si="3" ref="E22:E85">E21+(A22-A21)/D22</f>
        <v>7.090876466711366</v>
      </c>
    </row>
    <row r="23" spans="1:5" ht="15.75">
      <c r="A23" s="21">
        <v>12.5</v>
      </c>
      <c r="B23" s="21">
        <v>0.847</v>
      </c>
      <c r="C23" s="21">
        <f t="shared" si="1"/>
        <v>0.8259466111392916</v>
      </c>
      <c r="D23" s="22">
        <f t="shared" si="2"/>
        <v>0.8411402634221179</v>
      </c>
      <c r="E23" s="21">
        <f t="shared" si="3"/>
        <v>14.818481817042858</v>
      </c>
    </row>
    <row r="24" spans="1:5" ht="15.75">
      <c r="A24" s="21">
        <v>12.5</v>
      </c>
      <c r="B24" s="21">
        <v>0.858</v>
      </c>
      <c r="C24" s="21">
        <f t="shared" si="1"/>
        <v>0.836673190504737</v>
      </c>
      <c r="D24" s="22">
        <f t="shared" si="2"/>
        <v>0.8411402634221179</v>
      </c>
      <c r="E24" s="21">
        <f t="shared" si="3"/>
        <v>14.818481817042858</v>
      </c>
    </row>
    <row r="25" spans="1:5" ht="15.75">
      <c r="A25" s="21">
        <v>15.4</v>
      </c>
      <c r="B25" s="21">
        <v>0.81</v>
      </c>
      <c r="C25" s="21">
        <f t="shared" si="1"/>
        <v>0.7901781847108278</v>
      </c>
      <c r="D25" s="22">
        <f t="shared" si="2"/>
        <v>0.8393670687890228</v>
      </c>
      <c r="E25" s="21">
        <f t="shared" si="3"/>
        <v>18.273466063903896</v>
      </c>
    </row>
    <row r="26" spans="1:7" ht="15.75">
      <c r="A26" s="21">
        <v>15.4</v>
      </c>
      <c r="B26" s="21">
        <v>0.818</v>
      </c>
      <c r="C26" s="21">
        <f t="shared" si="1"/>
        <v>0.797982413695626</v>
      </c>
      <c r="D26" s="22">
        <f t="shared" si="2"/>
        <v>0.8393670687890228</v>
      </c>
      <c r="E26" s="21">
        <f t="shared" si="3"/>
        <v>18.273466063903896</v>
      </c>
      <c r="G26" s="36" t="s">
        <v>15</v>
      </c>
    </row>
    <row r="27" spans="1:5" ht="15.75">
      <c r="A27" s="21">
        <v>18.4</v>
      </c>
      <c r="B27" s="21">
        <v>0.864</v>
      </c>
      <c r="C27" s="21">
        <f t="shared" si="1"/>
        <v>0.8432008804079589</v>
      </c>
      <c r="D27" s="22">
        <f t="shared" si="2"/>
        <v>0.8375327295134072</v>
      </c>
      <c r="E27" s="21">
        <f t="shared" si="3"/>
        <v>21.85541563349618</v>
      </c>
    </row>
    <row r="28" spans="1:9" ht="15.75">
      <c r="A28" s="21">
        <v>18.4</v>
      </c>
      <c r="B28" s="21">
        <v>0.867</v>
      </c>
      <c r="C28" s="21">
        <f t="shared" si="1"/>
        <v>0.8461286612427088</v>
      </c>
      <c r="D28" s="22">
        <f t="shared" si="2"/>
        <v>0.8375327295134072</v>
      </c>
      <c r="E28" s="21">
        <f t="shared" si="3"/>
        <v>21.85541563349618</v>
      </c>
      <c r="G28" s="23" t="s">
        <v>16</v>
      </c>
      <c r="I28" s="21">
        <v>806</v>
      </c>
    </row>
    <row r="29" spans="1:9" ht="15.75">
      <c r="A29" s="21">
        <v>22</v>
      </c>
      <c r="B29" s="21">
        <v>0.818</v>
      </c>
      <c r="C29" s="21">
        <f t="shared" si="1"/>
        <v>0.7986992336371966</v>
      </c>
      <c r="D29" s="22">
        <f t="shared" si="2"/>
        <v>0.8353315223826684</v>
      </c>
      <c r="E29" s="21">
        <f t="shared" si="3"/>
        <v>26.165081800207446</v>
      </c>
      <c r="G29" s="23" t="s">
        <v>17</v>
      </c>
      <c r="I29" s="21">
        <v>1.8</v>
      </c>
    </row>
    <row r="30" spans="1:9" ht="15.75">
      <c r="A30" s="21">
        <v>22</v>
      </c>
      <c r="B30" s="21">
        <v>0.866</v>
      </c>
      <c r="C30" s="21">
        <f t="shared" si="1"/>
        <v>0.8455666703298439</v>
      </c>
      <c r="D30" s="22">
        <f t="shared" si="2"/>
        <v>0.8353315223826684</v>
      </c>
      <c r="E30" s="21">
        <f t="shared" si="3"/>
        <v>26.165081800207446</v>
      </c>
      <c r="G30" s="23" t="s">
        <v>18</v>
      </c>
      <c r="I30" s="21">
        <f>G3</f>
        <v>4.142256140350888</v>
      </c>
    </row>
    <row r="31" spans="1:9" ht="15.75">
      <c r="A31" s="21">
        <v>24.9</v>
      </c>
      <c r="B31" s="21">
        <v>0.845</v>
      </c>
      <c r="C31" s="21">
        <f t="shared" si="1"/>
        <v>0.8253875293141928</v>
      </c>
      <c r="D31" s="22">
        <f t="shared" si="2"/>
        <v>0.8335583277495733</v>
      </c>
      <c r="E31" s="21">
        <f t="shared" si="3"/>
        <v>29.64414247713616</v>
      </c>
      <c r="G31" s="23" t="s">
        <v>19</v>
      </c>
      <c r="I31" s="21">
        <f>F9/1000</f>
        <v>0.05254834711083011</v>
      </c>
    </row>
    <row r="32" spans="1:9" ht="15.75">
      <c r="A32" s="21">
        <v>24.9</v>
      </c>
      <c r="B32" s="21">
        <v>0.873</v>
      </c>
      <c r="C32" s="21">
        <f t="shared" si="1"/>
        <v>0.8527376486287459</v>
      </c>
      <c r="D32" s="22">
        <f t="shared" si="2"/>
        <v>0.8335583277495733</v>
      </c>
      <c r="E32" s="21">
        <f t="shared" si="3"/>
        <v>29.64414247713616</v>
      </c>
      <c r="G32" s="23" t="s">
        <v>20</v>
      </c>
      <c r="I32" s="21">
        <v>15</v>
      </c>
    </row>
    <row r="33" spans="1:5" ht="15.75">
      <c r="A33" s="21">
        <v>27.9</v>
      </c>
      <c r="B33" s="21">
        <v>0.951</v>
      </c>
      <c r="C33" s="21">
        <f t="shared" si="1"/>
        <v>0.929306070767094</v>
      </c>
      <c r="D33" s="22">
        <f t="shared" si="2"/>
        <v>0.8317239884739577</v>
      </c>
      <c r="E33" s="21">
        <f t="shared" si="3"/>
        <v>33.251108299421006</v>
      </c>
    </row>
    <row r="34" spans="1:5" ht="15.75">
      <c r="A34" s="21">
        <v>27.9</v>
      </c>
      <c r="B34" s="21">
        <v>0.966</v>
      </c>
      <c r="C34" s="21">
        <f t="shared" si="1"/>
        <v>0.9439638952271429</v>
      </c>
      <c r="D34" s="22">
        <f t="shared" si="2"/>
        <v>0.8317239884739577</v>
      </c>
      <c r="E34" s="21">
        <f t="shared" si="3"/>
        <v>33.251108299421006</v>
      </c>
    </row>
    <row r="35" spans="1:5" ht="15.75">
      <c r="A35" s="21">
        <v>31.5</v>
      </c>
      <c r="B35" s="21">
        <v>0.956</v>
      </c>
      <c r="C35" s="21">
        <f t="shared" si="1"/>
        <v>0.9346489670420464</v>
      </c>
      <c r="D35" s="22">
        <f t="shared" si="2"/>
        <v>0.8295227813432189</v>
      </c>
      <c r="E35" s="21">
        <f t="shared" si="3"/>
        <v>37.5909529437967</v>
      </c>
    </row>
    <row r="36" spans="1:5" ht="15.75">
      <c r="A36" s="21">
        <v>31.5</v>
      </c>
      <c r="B36" s="21">
        <v>0.993</v>
      </c>
      <c r="C36" s="21">
        <f t="shared" si="1"/>
        <v>0.9708226195321674</v>
      </c>
      <c r="D36" s="22">
        <f t="shared" si="2"/>
        <v>0.8295227813432189</v>
      </c>
      <c r="E36" s="21">
        <f t="shared" si="3"/>
        <v>37.5909529437967</v>
      </c>
    </row>
    <row r="37" spans="1:5" ht="15.75">
      <c r="A37" s="21">
        <v>34.4</v>
      </c>
      <c r="B37" s="21">
        <v>0.814</v>
      </c>
      <c r="C37" s="21">
        <f t="shared" si="1"/>
        <v>0.7961337809429341</v>
      </c>
      <c r="D37" s="22">
        <f t="shared" si="2"/>
        <v>0.8277495867101238</v>
      </c>
      <c r="E37" s="21">
        <f t="shared" si="3"/>
        <v>41.09442796397279</v>
      </c>
    </row>
    <row r="38" spans="1:5" ht="15.75">
      <c r="A38" s="21">
        <v>34.4</v>
      </c>
      <c r="B38" s="21">
        <v>0.835</v>
      </c>
      <c r="C38" s="21">
        <f t="shared" si="1"/>
        <v>0.8166728588296682</v>
      </c>
      <c r="D38" s="22">
        <f t="shared" si="2"/>
        <v>0.8277495867101238</v>
      </c>
      <c r="E38" s="21">
        <f t="shared" si="3"/>
        <v>41.09442796397279</v>
      </c>
    </row>
    <row r="39" spans="1:5" ht="15.75">
      <c r="A39" s="21">
        <v>37.4</v>
      </c>
      <c r="B39" s="21">
        <v>0.825</v>
      </c>
      <c r="C39" s="21">
        <f t="shared" si="1"/>
        <v>0.8072209610491573</v>
      </c>
      <c r="D39" s="22">
        <f t="shared" si="2"/>
        <v>0.8259152474345082</v>
      </c>
      <c r="E39" s="21">
        <f t="shared" si="3"/>
        <v>44.726761922352566</v>
      </c>
    </row>
    <row r="40" spans="1:5" ht="15.75">
      <c r="A40" s="21">
        <v>37.4</v>
      </c>
      <c r="B40" s="21">
        <v>0.834</v>
      </c>
      <c r="C40" s="21">
        <f t="shared" si="1"/>
        <v>0.8160270078969662</v>
      </c>
      <c r="D40" s="22">
        <f t="shared" si="2"/>
        <v>0.8259152474345082</v>
      </c>
      <c r="E40" s="21">
        <f t="shared" si="3"/>
        <v>44.726761922352566</v>
      </c>
    </row>
    <row r="41" spans="1:5" ht="15.75">
      <c r="A41" s="21">
        <v>41</v>
      </c>
      <c r="B41" s="21">
        <v>0.871</v>
      </c>
      <c r="C41" s="21">
        <f t="shared" si="1"/>
        <v>0.8526459709009115</v>
      </c>
      <c r="D41" s="22">
        <f t="shared" si="2"/>
        <v>0.8237140403037694</v>
      </c>
      <c r="E41" s="21">
        <f t="shared" si="3"/>
        <v>49.09721067501968</v>
      </c>
    </row>
    <row r="42" spans="1:5" ht="15.75">
      <c r="A42" s="21">
        <v>41</v>
      </c>
      <c r="B42" s="21">
        <v>0.903</v>
      </c>
      <c r="C42" s="21">
        <f t="shared" si="1"/>
        <v>0.8839716552508877</v>
      </c>
      <c r="D42" s="22">
        <f t="shared" si="2"/>
        <v>0.8237140403037694</v>
      </c>
      <c r="E42" s="21">
        <f t="shared" si="3"/>
        <v>49.09721067501968</v>
      </c>
    </row>
    <row r="43" spans="1:5" ht="15.75">
      <c r="A43" s="21">
        <v>43.9</v>
      </c>
      <c r="B43" s="21">
        <v>0.796</v>
      </c>
      <c r="C43" s="21">
        <f t="shared" si="1"/>
        <v>0.7795328935663134</v>
      </c>
      <c r="D43" s="22">
        <f t="shared" si="2"/>
        <v>0.8219408456706743</v>
      </c>
      <c r="E43" s="21">
        <f t="shared" si="3"/>
        <v>52.625445115825094</v>
      </c>
    </row>
    <row r="44" spans="1:5" ht="15.75">
      <c r="A44" s="21">
        <v>43.9</v>
      </c>
      <c r="B44" s="21">
        <v>0.828</v>
      </c>
      <c r="C44" s="21">
        <f t="shared" si="1"/>
        <v>0.8108708993378234</v>
      </c>
      <c r="D44" s="22">
        <f t="shared" si="2"/>
        <v>0.8219408456706743</v>
      </c>
      <c r="E44" s="21">
        <f t="shared" si="3"/>
        <v>52.625445115825094</v>
      </c>
    </row>
    <row r="45" spans="1:5" ht="15.75">
      <c r="A45" s="21">
        <v>46.9</v>
      </c>
      <c r="B45" s="21">
        <v>0.85</v>
      </c>
      <c r="C45" s="21">
        <f t="shared" si="1"/>
        <v>0.8327543518500439</v>
      </c>
      <c r="D45" s="22">
        <f t="shared" si="2"/>
        <v>0.8201065063950587</v>
      </c>
      <c r="E45" s="21">
        <f t="shared" si="3"/>
        <v>56.28350657077818</v>
      </c>
    </row>
    <row r="46" spans="1:5" ht="15.75">
      <c r="A46" s="21">
        <v>46.9</v>
      </c>
      <c r="B46" s="21">
        <v>0.912</v>
      </c>
      <c r="C46" s="21">
        <f t="shared" si="1"/>
        <v>0.8934964339849882</v>
      </c>
      <c r="D46" s="22">
        <f t="shared" si="2"/>
        <v>0.8201065063950587</v>
      </c>
      <c r="E46" s="21">
        <f t="shared" si="3"/>
        <v>56.28350657077818</v>
      </c>
    </row>
    <row r="47" spans="1:5" ht="15.75">
      <c r="A47" s="21">
        <v>50.5</v>
      </c>
      <c r="B47" s="21">
        <v>0.77</v>
      </c>
      <c r="C47" s="21">
        <f t="shared" si="1"/>
        <v>0.7547455210346746</v>
      </c>
      <c r="D47" s="22">
        <f t="shared" si="2"/>
        <v>0.8179052992643199</v>
      </c>
      <c r="E47" s="21">
        <f t="shared" si="3"/>
        <v>60.684994130814886</v>
      </c>
    </row>
    <row r="48" spans="1:5" ht="15.75">
      <c r="A48" s="21">
        <v>50.5</v>
      </c>
      <c r="B48" s="21">
        <v>0.8</v>
      </c>
      <c r="C48" s="21">
        <f t="shared" si="1"/>
        <v>0.7841511906853763</v>
      </c>
      <c r="D48" s="22">
        <f t="shared" si="2"/>
        <v>0.8179052992643199</v>
      </c>
      <c r="E48" s="21">
        <f t="shared" si="3"/>
        <v>60.684994130814886</v>
      </c>
    </row>
    <row r="49" spans="1:5" ht="15.75">
      <c r="A49" s="21">
        <v>53.4</v>
      </c>
      <c r="B49" s="21">
        <v>0.792</v>
      </c>
      <c r="C49" s="21">
        <f t="shared" si="1"/>
        <v>0.776614633961489</v>
      </c>
      <c r="D49" s="22">
        <f t="shared" si="2"/>
        <v>0.8161321046312248</v>
      </c>
      <c r="E49" s="21">
        <f t="shared" si="3"/>
        <v>64.2383404377959</v>
      </c>
    </row>
    <row r="50" spans="1:5" ht="15.75">
      <c r="A50" s="21">
        <v>53.4</v>
      </c>
      <c r="B50" s="21">
        <v>0.799</v>
      </c>
      <c r="C50" s="21">
        <f t="shared" si="1"/>
        <v>0.7834786521909466</v>
      </c>
      <c r="D50" s="22">
        <f t="shared" si="2"/>
        <v>0.8161321046312248</v>
      </c>
      <c r="E50" s="21">
        <f t="shared" si="3"/>
        <v>64.2383404377959</v>
      </c>
    </row>
    <row r="51" spans="1:5" ht="15.75">
      <c r="A51" s="21">
        <v>56.4</v>
      </c>
      <c r="B51" s="21">
        <v>0.846</v>
      </c>
      <c r="C51" s="21">
        <f t="shared" si="1"/>
        <v>0.8299026119886302</v>
      </c>
      <c r="D51" s="22">
        <f t="shared" si="2"/>
        <v>0.8142977653556092</v>
      </c>
      <c r="E51" s="21">
        <f t="shared" si="3"/>
        <v>67.92249644022564</v>
      </c>
    </row>
    <row r="52" spans="1:5" ht="15.75">
      <c r="A52" s="21">
        <v>56.4</v>
      </c>
      <c r="B52" s="21">
        <v>0.877</v>
      </c>
      <c r="C52" s="21">
        <f t="shared" si="1"/>
        <v>0.8603127549811215</v>
      </c>
      <c r="D52" s="22">
        <f t="shared" si="2"/>
        <v>0.8142977653556092</v>
      </c>
      <c r="E52" s="21">
        <f t="shared" si="3"/>
        <v>67.92249644022564</v>
      </c>
    </row>
    <row r="53" spans="1:5" ht="15.75">
      <c r="A53" s="21">
        <v>60</v>
      </c>
      <c r="B53" s="21">
        <v>0.826</v>
      </c>
      <c r="C53" s="21">
        <f t="shared" si="1"/>
        <v>0.8106779814815442</v>
      </c>
      <c r="D53" s="22">
        <f t="shared" si="2"/>
        <v>0.8120965582248704</v>
      </c>
      <c r="E53" s="21">
        <f t="shared" si="3"/>
        <v>72.3554668346195</v>
      </c>
    </row>
    <row r="54" spans="1:5" ht="15.75">
      <c r="A54" s="21">
        <v>60</v>
      </c>
      <c r="B54" s="21">
        <v>0.832</v>
      </c>
      <c r="C54" s="21">
        <f t="shared" si="1"/>
        <v>0.8165666835262044</v>
      </c>
      <c r="D54" s="22">
        <f t="shared" si="2"/>
        <v>0.8120965582248704</v>
      </c>
      <c r="E54" s="21">
        <f t="shared" si="3"/>
        <v>72.3554668346195</v>
      </c>
    </row>
    <row r="55" spans="1:5" ht="15.75">
      <c r="A55" s="21">
        <v>62.9</v>
      </c>
      <c r="B55" s="21">
        <v>0.861</v>
      </c>
      <c r="C55" s="21">
        <f t="shared" si="1"/>
        <v>0.8453602666568774</v>
      </c>
      <c r="D55" s="22">
        <f t="shared" si="2"/>
        <v>0.8103233635917753</v>
      </c>
      <c r="E55" s="21">
        <f t="shared" si="3"/>
        <v>75.93428503275918</v>
      </c>
    </row>
    <row r="56" spans="1:5" ht="15.75">
      <c r="A56" s="21">
        <v>62.9</v>
      </c>
      <c r="B56" s="21">
        <v>0.871</v>
      </c>
      <c r="C56" s="21">
        <f t="shared" si="1"/>
        <v>0.8551786205088736</v>
      </c>
      <c r="D56" s="22">
        <f t="shared" si="2"/>
        <v>0.8103233635917753</v>
      </c>
      <c r="E56" s="21">
        <f t="shared" si="3"/>
        <v>75.93428503275918</v>
      </c>
    </row>
    <row r="57" spans="1:5" ht="15.75">
      <c r="A57" s="21">
        <v>65.9</v>
      </c>
      <c r="B57" s="21">
        <v>0.816</v>
      </c>
      <c r="C57" s="21">
        <f t="shared" si="1"/>
        <v>0.8015027049254292</v>
      </c>
      <c r="D57" s="22">
        <f t="shared" si="2"/>
        <v>0.8084890243161597</v>
      </c>
      <c r="E57" s="21">
        <f t="shared" si="3"/>
        <v>79.64491054500714</v>
      </c>
    </row>
    <row r="58" spans="1:5" ht="15.75">
      <c r="A58" s="21">
        <v>65.9</v>
      </c>
      <c r="B58" s="21">
        <v>0.84</v>
      </c>
      <c r="C58" s="21">
        <f t="shared" si="1"/>
        <v>0.8250763138938242</v>
      </c>
      <c r="D58" s="22">
        <f t="shared" si="2"/>
        <v>0.8084890243161597</v>
      </c>
      <c r="E58" s="21">
        <f t="shared" si="3"/>
        <v>79.64491054500714</v>
      </c>
    </row>
    <row r="59" spans="1:5" ht="15.75">
      <c r="A59" s="21">
        <v>69.5</v>
      </c>
      <c r="B59" s="21">
        <v>0.766</v>
      </c>
      <c r="C59" s="21">
        <f t="shared" si="1"/>
        <v>0.7527571569886381</v>
      </c>
      <c r="D59" s="22">
        <f t="shared" si="2"/>
        <v>0.8062878171854209</v>
      </c>
      <c r="E59" s="21">
        <f t="shared" si="3"/>
        <v>84.10981739745944</v>
      </c>
    </row>
    <row r="60" spans="1:5" ht="15.75">
      <c r="A60" s="21">
        <v>69.5</v>
      </c>
      <c r="B60" s="21">
        <v>0.807</v>
      </c>
      <c r="C60" s="21">
        <f t="shared" si="1"/>
        <v>0.7930483364097011</v>
      </c>
      <c r="D60" s="22">
        <f t="shared" si="2"/>
        <v>0.8062878171854209</v>
      </c>
      <c r="E60" s="21">
        <f t="shared" si="3"/>
        <v>84.10981739745944</v>
      </c>
    </row>
    <row r="61" spans="1:5" ht="15.75">
      <c r="A61" s="21">
        <v>72.4</v>
      </c>
      <c r="B61" s="21">
        <v>0.831</v>
      </c>
      <c r="C61" s="21">
        <f t="shared" si="1"/>
        <v>0.8169533889618819</v>
      </c>
      <c r="D61" s="22">
        <f t="shared" si="2"/>
        <v>0.8045146225523258</v>
      </c>
      <c r="E61" s="21">
        <f t="shared" si="3"/>
        <v>87.71447531007729</v>
      </c>
    </row>
    <row r="62" spans="1:5" ht="15.75">
      <c r="A62" s="21">
        <v>72.4</v>
      </c>
      <c r="B62" s="21">
        <v>0.842</v>
      </c>
      <c r="C62" s="21">
        <f t="shared" si="1"/>
        <v>0.8277674530756974</v>
      </c>
      <c r="D62" s="22">
        <f t="shared" si="2"/>
        <v>0.8045146225523258</v>
      </c>
      <c r="E62" s="21">
        <f t="shared" si="3"/>
        <v>87.71447531007729</v>
      </c>
    </row>
    <row r="63" spans="1:5" ht="15.75">
      <c r="A63" s="21">
        <v>75.4</v>
      </c>
      <c r="B63" s="21">
        <v>0.717</v>
      </c>
      <c r="C63" s="21">
        <f t="shared" si="1"/>
        <v>0.7051659576159167</v>
      </c>
      <c r="D63" s="22">
        <f t="shared" si="2"/>
        <v>0.8026802832767101</v>
      </c>
      <c r="E63" s="21">
        <f t="shared" si="3"/>
        <v>91.45195343493339</v>
      </c>
    </row>
    <row r="64" spans="1:5" ht="15.75">
      <c r="A64" s="21">
        <v>75.4</v>
      </c>
      <c r="B64" s="21">
        <v>0.74</v>
      </c>
      <c r="C64" s="21">
        <f t="shared" si="1"/>
        <v>0.7277863439829545</v>
      </c>
      <c r="D64" s="22">
        <f t="shared" si="2"/>
        <v>0.8026802832767101</v>
      </c>
      <c r="E64" s="21">
        <f t="shared" si="3"/>
        <v>91.45195343493339</v>
      </c>
    </row>
    <row r="65" spans="1:5" ht="15.75">
      <c r="A65" s="21">
        <v>79</v>
      </c>
      <c r="B65" s="21">
        <v>0.838</v>
      </c>
      <c r="C65" s="21">
        <f t="shared" si="1"/>
        <v>0.8245694122267302</v>
      </c>
      <c r="D65" s="22">
        <f t="shared" si="2"/>
        <v>0.8004790761459715</v>
      </c>
      <c r="E65" s="21">
        <f t="shared" si="3"/>
        <v>95.94926024441645</v>
      </c>
    </row>
    <row r="66" spans="1:5" ht="15.75">
      <c r="A66" s="21">
        <v>79</v>
      </c>
      <c r="B66" s="21">
        <v>0.852</v>
      </c>
      <c r="C66" s="21">
        <f t="shared" si="1"/>
        <v>0.8383450348653629</v>
      </c>
      <c r="D66" s="22">
        <f t="shared" si="2"/>
        <v>0.8004790761459715</v>
      </c>
      <c r="E66" s="21">
        <f t="shared" si="3"/>
        <v>95.94926024441645</v>
      </c>
    </row>
    <row r="67" spans="1:5" ht="15.75">
      <c r="A67" s="21">
        <v>81.9</v>
      </c>
      <c r="B67" s="21">
        <v>0.926</v>
      </c>
      <c r="C67" s="21">
        <f t="shared" si="1"/>
        <v>0.9115155913766332</v>
      </c>
      <c r="D67" s="22">
        <f t="shared" si="2"/>
        <v>0.7987058815128762</v>
      </c>
      <c r="E67" s="21">
        <f t="shared" si="3"/>
        <v>99.58013372002796</v>
      </c>
    </row>
    <row r="68" spans="1:5" ht="15.75">
      <c r="A68" s="21">
        <v>81.9</v>
      </c>
      <c r="B68" s="21">
        <v>0.93</v>
      </c>
      <c r="C68" s="21">
        <f t="shared" si="1"/>
        <v>0.9154530237367915</v>
      </c>
      <c r="D68" s="22">
        <f t="shared" si="2"/>
        <v>0.7987058815128762</v>
      </c>
      <c r="E68" s="21">
        <f t="shared" si="3"/>
        <v>99.58013372002796</v>
      </c>
    </row>
    <row r="69" spans="1:5" ht="15.75">
      <c r="A69" s="21">
        <v>84.95</v>
      </c>
      <c r="B69" s="21">
        <v>0.87</v>
      </c>
      <c r="C69" s="21">
        <f t="shared" si="1"/>
        <v>0.8567438539814057</v>
      </c>
      <c r="D69" s="22">
        <f t="shared" si="2"/>
        <v>0.7968409699160004</v>
      </c>
      <c r="E69" s="21">
        <f t="shared" si="3"/>
        <v>103.4077481564713</v>
      </c>
    </row>
    <row r="70" spans="1:5" ht="15.75">
      <c r="A70" s="21">
        <v>84.95</v>
      </c>
      <c r="B70" s="21">
        <v>0.916</v>
      </c>
      <c r="C70" s="21">
        <f t="shared" si="1"/>
        <v>0.9020429543068594</v>
      </c>
      <c r="D70" s="22">
        <f t="shared" si="2"/>
        <v>0.7968409699160004</v>
      </c>
      <c r="E70" s="21">
        <f t="shared" si="3"/>
        <v>103.4077481564713</v>
      </c>
    </row>
    <row r="71" spans="1:5" ht="15.75">
      <c r="A71" s="21">
        <v>91.4</v>
      </c>
      <c r="B71" s="21">
        <v>0.902</v>
      </c>
      <c r="C71" s="21">
        <f t="shared" si="1"/>
        <v>0.8890287370984946</v>
      </c>
      <c r="D71" s="22">
        <f t="shared" si="2"/>
        <v>0.7928971404734269</v>
      </c>
      <c r="E71" s="21">
        <f t="shared" si="3"/>
        <v>111.54247291553501</v>
      </c>
    </row>
    <row r="72" spans="1:5" ht="15.75">
      <c r="A72" s="21">
        <v>91.4</v>
      </c>
      <c r="B72" s="21">
        <v>0.969</v>
      </c>
      <c r="C72" s="21">
        <f t="shared" si="1"/>
        <v>0.955065239743283</v>
      </c>
      <c r="D72" s="22">
        <f t="shared" si="2"/>
        <v>0.7928971404734269</v>
      </c>
      <c r="E72" s="21">
        <f t="shared" si="3"/>
        <v>111.54247291553501</v>
      </c>
    </row>
    <row r="73" spans="1:5" ht="15.75">
      <c r="A73" s="21">
        <v>94.4</v>
      </c>
      <c r="B73" s="21">
        <v>0.872</v>
      </c>
      <c r="C73" s="21">
        <f t="shared" si="1"/>
        <v>0.8598074904489861</v>
      </c>
      <c r="D73" s="22">
        <f t="shared" si="2"/>
        <v>0.7910628011978111</v>
      </c>
      <c r="E73" s="21">
        <f t="shared" si="3"/>
        <v>115.33483933127023</v>
      </c>
    </row>
    <row r="74" spans="1:5" ht="15.75">
      <c r="A74" s="21">
        <v>94.4</v>
      </c>
      <c r="B74" s="21">
        <v>0.889</v>
      </c>
      <c r="C74" s="21">
        <f t="shared" si="1"/>
        <v>0.8765697924416842</v>
      </c>
      <c r="D74" s="22">
        <f t="shared" si="2"/>
        <v>0.7910628011978111</v>
      </c>
      <c r="E74" s="21">
        <f t="shared" si="3"/>
        <v>115.33483933127023</v>
      </c>
    </row>
    <row r="75" spans="1:5" ht="15.75">
      <c r="A75" s="21">
        <v>98</v>
      </c>
      <c r="B75" s="21">
        <v>0.759</v>
      </c>
      <c r="C75" s="21">
        <f t="shared" si="1"/>
        <v>0.748750274596528</v>
      </c>
      <c r="D75" s="22">
        <f t="shared" si="2"/>
        <v>0.7888615940670725</v>
      </c>
      <c r="E75" s="21">
        <f t="shared" si="3"/>
        <v>119.89837750713674</v>
      </c>
    </row>
    <row r="76" spans="1:5" ht="15.75">
      <c r="A76" s="21">
        <v>98</v>
      </c>
      <c r="B76" s="21">
        <v>0.763</v>
      </c>
      <c r="C76" s="21">
        <f t="shared" si="1"/>
        <v>0.7526962575983542</v>
      </c>
      <c r="D76" s="22">
        <f t="shared" si="2"/>
        <v>0.7888615940670725</v>
      </c>
      <c r="E76" s="21">
        <f t="shared" si="3"/>
        <v>119.89837750713674</v>
      </c>
    </row>
    <row r="77" spans="1:5" ht="15.75">
      <c r="A77" s="21">
        <v>98</v>
      </c>
      <c r="B77" s="21">
        <v>0.849</v>
      </c>
      <c r="C77" s="21">
        <f t="shared" si="1"/>
        <v>0.8375348921376182</v>
      </c>
      <c r="D77" s="22">
        <f t="shared" si="2"/>
        <v>0.7888615940670725</v>
      </c>
      <c r="E77" s="21">
        <f t="shared" si="3"/>
        <v>119.89837750713674</v>
      </c>
    </row>
    <row r="78" spans="1:5" ht="15.75">
      <c r="A78" s="21">
        <v>98</v>
      </c>
      <c r="B78" s="21">
        <v>0.869</v>
      </c>
      <c r="C78" s="21">
        <f t="shared" si="1"/>
        <v>0.8572648071467494</v>
      </c>
      <c r="D78" s="22">
        <f t="shared" si="2"/>
        <v>0.7888615940670725</v>
      </c>
      <c r="E78" s="21">
        <f t="shared" si="3"/>
        <v>119.89837750713674</v>
      </c>
    </row>
    <row r="79" spans="1:5" ht="15.75">
      <c r="A79" s="21">
        <v>100.9</v>
      </c>
      <c r="B79" s="21">
        <v>0.813</v>
      </c>
      <c r="C79" s="21">
        <f t="shared" si="1"/>
        <v>0.8023340862370302</v>
      </c>
      <c r="D79" s="22">
        <f t="shared" si="2"/>
        <v>0.7870883994339773</v>
      </c>
      <c r="E79" s="21">
        <f t="shared" si="3"/>
        <v>123.5828429395907</v>
      </c>
    </row>
    <row r="80" spans="1:5" ht="15.75">
      <c r="A80" s="21">
        <v>100.9</v>
      </c>
      <c r="B80" s="21">
        <v>0.823</v>
      </c>
      <c r="C80" s="21">
        <f t="shared" si="1"/>
        <v>0.8122028941858251</v>
      </c>
      <c r="D80" s="22">
        <f t="shared" si="2"/>
        <v>0.7870883994339773</v>
      </c>
      <c r="E80" s="21">
        <f t="shared" si="3"/>
        <v>123.5828429395907</v>
      </c>
    </row>
    <row r="81" spans="1:5" ht="15.75">
      <c r="A81" s="21">
        <v>103.9</v>
      </c>
      <c r="B81" s="21">
        <v>0.758</v>
      </c>
      <c r="C81" s="21">
        <f t="shared" si="1"/>
        <v>0.7483575704558166</v>
      </c>
      <c r="D81" s="22">
        <f t="shared" si="2"/>
        <v>0.7852540601583617</v>
      </c>
      <c r="E81" s="21">
        <f t="shared" si="3"/>
        <v>127.40326253652344</v>
      </c>
    </row>
    <row r="82" spans="1:5" ht="15.75">
      <c r="A82" s="21">
        <v>103.9</v>
      </c>
      <c r="B82" s="21">
        <v>0.774</v>
      </c>
      <c r="C82" s="21">
        <f t="shared" si="1"/>
        <v>0.764154036322958</v>
      </c>
      <c r="D82" s="22">
        <f t="shared" si="2"/>
        <v>0.7852540601583617</v>
      </c>
      <c r="E82" s="21">
        <f t="shared" si="3"/>
        <v>127.40326253652344</v>
      </c>
    </row>
    <row r="83" spans="1:5" ht="15.75">
      <c r="A83" s="21">
        <v>107.5</v>
      </c>
      <c r="B83" s="21">
        <v>0.775</v>
      </c>
      <c r="C83" s="21">
        <f t="shared" si="1"/>
        <v>0.7655117547293078</v>
      </c>
      <c r="D83" s="22">
        <f t="shared" si="2"/>
        <v>0.783052853027623</v>
      </c>
      <c r="E83" s="21">
        <f t="shared" si="3"/>
        <v>132.00065335897025</v>
      </c>
    </row>
    <row r="84" spans="1:5" ht="15.75">
      <c r="A84" s="21">
        <v>107.5</v>
      </c>
      <c r="B84" s="21">
        <v>0.8</v>
      </c>
      <c r="C84" s="21">
        <f t="shared" si="1"/>
        <v>0.7902056823012209</v>
      </c>
      <c r="D84" s="22">
        <f t="shared" si="2"/>
        <v>0.783052853027623</v>
      </c>
      <c r="E84" s="21">
        <f t="shared" si="3"/>
        <v>132.00065335897025</v>
      </c>
    </row>
    <row r="85" spans="1:5" ht="15.75">
      <c r="A85" s="21">
        <v>110.5</v>
      </c>
      <c r="B85" s="21">
        <v>0.786</v>
      </c>
      <c r="C85" s="21">
        <f t="shared" si="1"/>
        <v>0.7766901638089794</v>
      </c>
      <c r="D85" s="22">
        <f t="shared" si="2"/>
        <v>0.7812185137520073</v>
      </c>
      <c r="E85" s="21">
        <f t="shared" si="3"/>
        <v>135.8408081264139</v>
      </c>
    </row>
    <row r="86" spans="1:5" ht="15.75">
      <c r="A86" s="21">
        <v>110.5</v>
      </c>
      <c r="B86" s="21">
        <v>0.79</v>
      </c>
      <c r="C86" s="21">
        <f aca="true" t="shared" si="4" ref="C86:C126">B86*(1+($I$28+$I$29*A86)/(1282900)+($I$30+A86*$I$31-$I$32)/400)</f>
        <v>0.7806427855077528</v>
      </c>
      <c r="D86" s="22">
        <f aca="true" t="shared" si="5" ref="D86:D126">G$18+G$20*A86</f>
        <v>0.7812185137520073</v>
      </c>
      <c r="E86" s="21">
        <f aca="true" t="shared" si="6" ref="E86:E126">E85+(A86-A85)/D86</f>
        <v>135.8408081264139</v>
      </c>
    </row>
    <row r="87" spans="1:5" ht="15.75">
      <c r="A87" s="21">
        <v>113.55</v>
      </c>
      <c r="B87" s="21">
        <v>0.771</v>
      </c>
      <c r="C87" s="21">
        <f t="shared" si="4"/>
        <v>0.7621800569947028</v>
      </c>
      <c r="D87" s="22">
        <f t="shared" si="5"/>
        <v>0.7793536021551314</v>
      </c>
      <c r="E87" s="21">
        <f t="shared" si="6"/>
        <v>139.75430771320723</v>
      </c>
    </row>
    <row r="88" spans="1:5" ht="15.75">
      <c r="A88" s="21">
        <v>113.55</v>
      </c>
      <c r="B88" s="21">
        <v>0.776</v>
      </c>
      <c r="C88" s="21">
        <f t="shared" si="4"/>
        <v>0.7671228589207385</v>
      </c>
      <c r="D88" s="22">
        <f t="shared" si="5"/>
        <v>0.7793536021551314</v>
      </c>
      <c r="E88" s="21">
        <f t="shared" si="6"/>
        <v>139.75430771320723</v>
      </c>
    </row>
    <row r="89" spans="1:5" ht="15.75">
      <c r="A89" s="21">
        <v>117</v>
      </c>
      <c r="B89" s="21">
        <v>0.791</v>
      </c>
      <c r="C89" s="21">
        <f t="shared" si="4"/>
        <v>0.7823135981395267</v>
      </c>
      <c r="D89" s="22">
        <f t="shared" si="5"/>
        <v>0.7772441119881734</v>
      </c>
      <c r="E89" s="21">
        <f t="shared" si="6"/>
        <v>144.19306761731892</v>
      </c>
    </row>
    <row r="90" spans="1:5" ht="15.75">
      <c r="A90" s="21">
        <v>117</v>
      </c>
      <c r="B90" s="21">
        <v>0.807</v>
      </c>
      <c r="C90" s="21">
        <f t="shared" si="4"/>
        <v>0.7981378934242707</v>
      </c>
      <c r="D90" s="22">
        <f t="shared" si="5"/>
        <v>0.7772441119881734</v>
      </c>
      <c r="E90" s="21">
        <f t="shared" si="6"/>
        <v>144.19306761731892</v>
      </c>
    </row>
    <row r="91" spans="1:5" ht="15.75">
      <c r="A91" s="21">
        <v>120</v>
      </c>
      <c r="B91" s="21">
        <v>0.78</v>
      </c>
      <c r="C91" s="21">
        <f t="shared" si="4"/>
        <v>0.7717450861483941</v>
      </c>
      <c r="D91" s="22">
        <f t="shared" si="5"/>
        <v>0.7754097727125578</v>
      </c>
      <c r="E91" s="21">
        <f t="shared" si="6"/>
        <v>148.0619897093185</v>
      </c>
    </row>
    <row r="92" spans="1:5" ht="15.75">
      <c r="A92" s="21">
        <v>120</v>
      </c>
      <c r="B92" s="21">
        <v>0.802</v>
      </c>
      <c r="C92" s="21">
        <f t="shared" si="4"/>
        <v>0.7935122552448873</v>
      </c>
      <c r="D92" s="22">
        <f t="shared" si="5"/>
        <v>0.7754097727125578</v>
      </c>
      <c r="E92" s="21">
        <f t="shared" si="6"/>
        <v>148.0619897093185</v>
      </c>
    </row>
    <row r="93" spans="1:5" ht="15.75">
      <c r="A93" s="21">
        <v>123</v>
      </c>
      <c r="B93" s="21">
        <v>0.801</v>
      </c>
      <c r="C93" s="21">
        <f t="shared" si="4"/>
        <v>0.7928418942430563</v>
      </c>
      <c r="D93" s="22">
        <f t="shared" si="5"/>
        <v>0.7735754334369421</v>
      </c>
      <c r="E93" s="21">
        <f t="shared" si="6"/>
        <v>151.94008597547216</v>
      </c>
    </row>
    <row r="94" spans="1:5" ht="15.75">
      <c r="A94" s="21">
        <v>123</v>
      </c>
      <c r="B94" s="21">
        <v>0.807</v>
      </c>
      <c r="C94" s="21">
        <f t="shared" si="4"/>
        <v>0.7987807848366373</v>
      </c>
      <c r="D94" s="22">
        <f t="shared" si="5"/>
        <v>0.7735754334369421</v>
      </c>
      <c r="E94" s="21">
        <f t="shared" si="6"/>
        <v>151.94008597547216</v>
      </c>
    </row>
    <row r="95" spans="1:5" ht="15.75">
      <c r="A95" s="21">
        <v>126.5</v>
      </c>
      <c r="B95" s="21">
        <v>0.729</v>
      </c>
      <c r="C95" s="21">
        <f t="shared" si="4"/>
        <v>0.7219139798253004</v>
      </c>
      <c r="D95" s="22">
        <f t="shared" si="5"/>
        <v>0.7714353709487239</v>
      </c>
      <c r="E95" s="21">
        <f t="shared" si="6"/>
        <v>156.47708302254253</v>
      </c>
    </row>
    <row r="96" spans="1:5" ht="15.75">
      <c r="A96" s="21">
        <v>126.5</v>
      </c>
      <c r="B96" s="21">
        <v>0.739</v>
      </c>
      <c r="C96" s="21">
        <f t="shared" si="4"/>
        <v>0.731816777902465</v>
      </c>
      <c r="D96" s="22">
        <f t="shared" si="5"/>
        <v>0.7714353709487239</v>
      </c>
      <c r="E96" s="21">
        <f t="shared" si="6"/>
        <v>156.47708302254253</v>
      </c>
    </row>
    <row r="97" spans="1:5" ht="15.75">
      <c r="A97" s="21">
        <v>129.54</v>
      </c>
      <c r="B97" s="21">
        <v>0.738</v>
      </c>
      <c r="C97" s="21">
        <f t="shared" si="4"/>
        <v>0.7311243790822481</v>
      </c>
      <c r="D97" s="22">
        <f t="shared" si="5"/>
        <v>0.7695765738161001</v>
      </c>
      <c r="E97" s="21">
        <f t="shared" si="6"/>
        <v>160.42730721521193</v>
      </c>
    </row>
    <row r="98" spans="1:5" ht="15.75">
      <c r="A98" s="21">
        <v>129.54</v>
      </c>
      <c r="B98" s="21">
        <v>0.749</v>
      </c>
      <c r="C98" s="21">
        <f t="shared" si="4"/>
        <v>0.7420218969276475</v>
      </c>
      <c r="D98" s="22">
        <f t="shared" si="5"/>
        <v>0.7695765738161001</v>
      </c>
      <c r="E98" s="21">
        <f t="shared" si="6"/>
        <v>160.42730721521193</v>
      </c>
    </row>
    <row r="99" spans="1:5" ht="15.75">
      <c r="A99" s="21">
        <v>132.56</v>
      </c>
      <c r="B99" s="21">
        <v>0.798</v>
      </c>
      <c r="C99" s="21">
        <f t="shared" si="4"/>
        <v>0.7908853653935967</v>
      </c>
      <c r="D99" s="22">
        <f t="shared" si="5"/>
        <v>0.7677300056119803</v>
      </c>
      <c r="E99" s="21">
        <f t="shared" si="6"/>
        <v>164.36098178560036</v>
      </c>
    </row>
    <row r="100" spans="1:5" ht="15.75">
      <c r="A100" s="21">
        <v>132.56</v>
      </c>
      <c r="B100" s="21">
        <v>0.819</v>
      </c>
      <c r="C100" s="21">
        <f t="shared" si="4"/>
        <v>0.8116981381671123</v>
      </c>
      <c r="D100" s="22">
        <f t="shared" si="5"/>
        <v>0.7677300056119803</v>
      </c>
      <c r="E100" s="21">
        <f t="shared" si="6"/>
        <v>164.36098178560036</v>
      </c>
    </row>
    <row r="101" spans="1:5" ht="15.75">
      <c r="A101" s="21">
        <v>138.96</v>
      </c>
      <c r="B101" s="21">
        <v>0.738</v>
      </c>
      <c r="C101" s="21">
        <f t="shared" si="4"/>
        <v>0.7320474181948291</v>
      </c>
      <c r="D101" s="22">
        <f t="shared" si="5"/>
        <v>0.763816748490667</v>
      </c>
      <c r="E101" s="21">
        <f t="shared" si="6"/>
        <v>172.73995490008974</v>
      </c>
    </row>
    <row r="102" spans="1:5" ht="15.75">
      <c r="A102" s="21">
        <v>138.96</v>
      </c>
      <c r="B102" s="21">
        <v>0.778</v>
      </c>
      <c r="C102" s="21">
        <f t="shared" si="4"/>
        <v>0.7717247850346572</v>
      </c>
      <c r="D102" s="22">
        <f t="shared" si="5"/>
        <v>0.763816748490667</v>
      </c>
      <c r="E102" s="21">
        <f t="shared" si="6"/>
        <v>172.73995490008974</v>
      </c>
    </row>
    <row r="103" spans="1:5" ht="15.75">
      <c r="A103" s="21">
        <v>141.96</v>
      </c>
      <c r="B103" s="21">
        <v>0.74</v>
      </c>
      <c r="C103" s="21">
        <f t="shared" si="4"/>
        <v>0.734326044681276</v>
      </c>
      <c r="D103" s="22">
        <f t="shared" si="5"/>
        <v>0.7619824092150513</v>
      </c>
      <c r="E103" s="21">
        <f t="shared" si="6"/>
        <v>176.67705366210765</v>
      </c>
    </row>
    <row r="104" spans="1:5" ht="15.75">
      <c r="A104" s="21">
        <v>141.96</v>
      </c>
      <c r="B104" s="21">
        <v>0.766</v>
      </c>
      <c r="C104" s="21">
        <f t="shared" si="4"/>
        <v>0.760126689494402</v>
      </c>
      <c r="D104" s="22">
        <f t="shared" si="5"/>
        <v>0.7619824092150513</v>
      </c>
      <c r="E104" s="21">
        <f t="shared" si="6"/>
        <v>176.67705366210765</v>
      </c>
    </row>
    <row r="105" spans="1:5" ht="15.75">
      <c r="A105" s="21">
        <v>148</v>
      </c>
      <c r="B105" s="21">
        <v>0.754</v>
      </c>
      <c r="C105" s="21">
        <f t="shared" si="4"/>
        <v>0.7488233733424325</v>
      </c>
      <c r="D105" s="22">
        <f t="shared" si="5"/>
        <v>0.7582892728068119</v>
      </c>
      <c r="E105" s="21">
        <f t="shared" si="6"/>
        <v>184.64235162503795</v>
      </c>
    </row>
    <row r="106" spans="1:5" ht="15.75">
      <c r="A106" s="21">
        <v>148</v>
      </c>
      <c r="B106" s="21">
        <v>0.757</v>
      </c>
      <c r="C106" s="21">
        <f t="shared" si="4"/>
        <v>0.7518027766846438</v>
      </c>
      <c r="D106" s="22">
        <f t="shared" si="5"/>
        <v>0.7582892728068119</v>
      </c>
      <c r="E106" s="21">
        <f t="shared" si="6"/>
        <v>184.64235162503795</v>
      </c>
    </row>
    <row r="107" spans="1:5" ht="15.75">
      <c r="A107" s="21">
        <v>150.95</v>
      </c>
      <c r="B107" s="21">
        <v>0.748</v>
      </c>
      <c r="C107" s="21">
        <f t="shared" si="4"/>
        <v>0.7431575456316837</v>
      </c>
      <c r="D107" s="22">
        <f t="shared" si="5"/>
        <v>0.7564855058524566</v>
      </c>
      <c r="E107" s="21">
        <f t="shared" si="6"/>
        <v>188.541963682609</v>
      </c>
    </row>
    <row r="108" spans="1:5" ht="15.75">
      <c r="A108" s="21">
        <v>150.95</v>
      </c>
      <c r="B108" s="21">
        <v>0.749</v>
      </c>
      <c r="C108" s="21">
        <f t="shared" si="4"/>
        <v>0.7441510717622074</v>
      </c>
      <c r="D108" s="22">
        <f t="shared" si="5"/>
        <v>0.7564855058524566</v>
      </c>
      <c r="E108" s="21">
        <f t="shared" si="6"/>
        <v>188.541963682609</v>
      </c>
    </row>
    <row r="109" spans="1:5" ht="15.75">
      <c r="A109" s="21">
        <v>153.95</v>
      </c>
      <c r="B109" s="21">
        <v>0.629</v>
      </c>
      <c r="C109" s="21">
        <f t="shared" si="4"/>
        <v>0.6251784805221576</v>
      </c>
      <c r="D109" s="22">
        <f t="shared" si="5"/>
        <v>0.754651166576841</v>
      </c>
      <c r="E109" s="21">
        <f t="shared" si="6"/>
        <v>192.5173103498755</v>
      </c>
    </row>
    <row r="110" spans="1:5" ht="15.75">
      <c r="A110" s="21">
        <v>153.95</v>
      </c>
      <c r="B110" s="21">
        <v>0.673</v>
      </c>
      <c r="C110" s="21">
        <f t="shared" si="4"/>
        <v>0.6689111564251385</v>
      </c>
      <c r="D110" s="22">
        <f t="shared" si="5"/>
        <v>0.754651166576841</v>
      </c>
      <c r="E110" s="21">
        <f t="shared" si="6"/>
        <v>192.5173103498755</v>
      </c>
    </row>
    <row r="111" spans="1:5" ht="15.75">
      <c r="A111" s="21">
        <v>156.5</v>
      </c>
      <c r="B111" s="21">
        <v>0.7</v>
      </c>
      <c r="C111" s="21">
        <f t="shared" si="4"/>
        <v>0.6959841181193462</v>
      </c>
      <c r="D111" s="22">
        <f t="shared" si="5"/>
        <v>0.7530919781925677</v>
      </c>
      <c r="E111" s="21">
        <f t="shared" si="6"/>
        <v>195.90335093169134</v>
      </c>
    </row>
    <row r="112" spans="1:5" ht="15.75">
      <c r="A112" s="21">
        <v>156.5</v>
      </c>
      <c r="B112" s="21">
        <v>0.755</v>
      </c>
      <c r="C112" s="21">
        <f t="shared" si="4"/>
        <v>0.7506685845430091</v>
      </c>
      <c r="D112" s="22">
        <f t="shared" si="5"/>
        <v>0.7530919781925677</v>
      </c>
      <c r="E112" s="21">
        <f t="shared" si="6"/>
        <v>195.90335093169134</v>
      </c>
    </row>
    <row r="113" spans="1:5" ht="15.75">
      <c r="A113" s="21">
        <v>159.5</v>
      </c>
      <c r="B113" s="21">
        <v>0.724</v>
      </c>
      <c r="C113" s="21">
        <f t="shared" si="4"/>
        <v>0.7201348157359672</v>
      </c>
      <c r="D113" s="22">
        <f t="shared" si="5"/>
        <v>0.751257638916952</v>
      </c>
      <c r="E113" s="21">
        <f t="shared" si="6"/>
        <v>199.89665475263476</v>
      </c>
    </row>
    <row r="114" spans="1:5" ht="15.75">
      <c r="A114" s="21">
        <v>159.5</v>
      </c>
      <c r="B114" s="21">
        <v>0.734</v>
      </c>
      <c r="C114" s="21">
        <f t="shared" si="4"/>
        <v>0.7300814292129834</v>
      </c>
      <c r="D114" s="22">
        <f t="shared" si="5"/>
        <v>0.751257638916952</v>
      </c>
      <c r="E114" s="21">
        <f t="shared" si="6"/>
        <v>199.89665475263476</v>
      </c>
    </row>
    <row r="115" spans="1:5" ht="15.75">
      <c r="A115" s="21">
        <v>162.5</v>
      </c>
      <c r="B115" s="21">
        <v>0.728</v>
      </c>
      <c r="C115" s="21">
        <f t="shared" si="4"/>
        <v>0.7244034394094274</v>
      </c>
      <c r="D115" s="22">
        <f t="shared" si="5"/>
        <v>0.7494232996413364</v>
      </c>
      <c r="E115" s="21">
        <f t="shared" si="6"/>
        <v>203.89973285473775</v>
      </c>
    </row>
    <row r="116" spans="1:5" ht="15.75">
      <c r="A116" s="21">
        <v>162.5</v>
      </c>
      <c r="B116" s="21">
        <v>0.728</v>
      </c>
      <c r="C116" s="21">
        <f t="shared" si="4"/>
        <v>0.7244034394094274</v>
      </c>
      <c r="D116" s="22">
        <f t="shared" si="5"/>
        <v>0.7494232996413364</v>
      </c>
      <c r="E116" s="21">
        <f t="shared" si="6"/>
        <v>203.89973285473775</v>
      </c>
    </row>
    <row r="117" spans="1:5" ht="15.75">
      <c r="A117" s="21">
        <v>166.1</v>
      </c>
      <c r="B117" s="21">
        <v>0.728</v>
      </c>
      <c r="C117" s="21">
        <f t="shared" si="4"/>
        <v>0.7247514133486116</v>
      </c>
      <c r="D117" s="22">
        <f t="shared" si="5"/>
        <v>0.7472220925105977</v>
      </c>
      <c r="E117" s="21">
        <f t="shared" si="6"/>
        <v>208.7175775572469</v>
      </c>
    </row>
    <row r="118" spans="1:5" ht="15.75">
      <c r="A118" s="21">
        <v>166.1</v>
      </c>
      <c r="B118" s="21">
        <v>0.744</v>
      </c>
      <c r="C118" s="21">
        <f t="shared" si="4"/>
        <v>0.7406800158397899</v>
      </c>
      <c r="D118" s="22">
        <f t="shared" si="5"/>
        <v>0.7472220925105977</v>
      </c>
      <c r="E118" s="21">
        <f t="shared" si="6"/>
        <v>208.7175775572469</v>
      </c>
    </row>
    <row r="119" spans="1:5" ht="15.75">
      <c r="A119" s="21">
        <v>169.1</v>
      </c>
      <c r="B119" s="21">
        <v>0.725</v>
      </c>
      <c r="C119" s="21">
        <f t="shared" si="4"/>
        <v>0.7220535836987189</v>
      </c>
      <c r="D119" s="22">
        <f t="shared" si="5"/>
        <v>0.745387753234982</v>
      </c>
      <c r="E119" s="21">
        <f t="shared" si="6"/>
        <v>212.74232841608514</v>
      </c>
    </row>
    <row r="120" spans="1:5" ht="15.75">
      <c r="A120" s="21">
        <v>169.1</v>
      </c>
      <c r="B120" s="21">
        <v>0.726</v>
      </c>
      <c r="C120" s="21">
        <f t="shared" si="4"/>
        <v>0.7230495196762343</v>
      </c>
      <c r="D120" s="22">
        <f t="shared" si="5"/>
        <v>0.745387753234982</v>
      </c>
      <c r="E120" s="21">
        <f t="shared" si="6"/>
        <v>212.74232841608514</v>
      </c>
    </row>
    <row r="121" spans="1:5" ht="15.75">
      <c r="A121" s="21">
        <v>172.1</v>
      </c>
      <c r="B121" s="21">
        <v>0.701</v>
      </c>
      <c r="C121" s="21">
        <f t="shared" si="4"/>
        <v>0.6984303438319467</v>
      </c>
      <c r="D121" s="22">
        <f t="shared" si="5"/>
        <v>0.7435534139593664</v>
      </c>
      <c r="E121" s="21">
        <f t="shared" si="6"/>
        <v>216.7770082974204</v>
      </c>
    </row>
    <row r="122" spans="1:5" ht="15.75">
      <c r="A122" s="21">
        <v>172.1</v>
      </c>
      <c r="B122" s="21">
        <v>0.712</v>
      </c>
      <c r="C122" s="21">
        <f t="shared" si="4"/>
        <v>0.709390021124602</v>
      </c>
      <c r="D122" s="22">
        <f t="shared" si="5"/>
        <v>0.7435534139593664</v>
      </c>
      <c r="E122" s="21">
        <f t="shared" si="6"/>
        <v>216.7770082974204</v>
      </c>
    </row>
    <row r="123" spans="1:5" ht="15.75">
      <c r="A123" s="21">
        <v>175.8</v>
      </c>
      <c r="B123" s="21">
        <v>0.811</v>
      </c>
      <c r="C123" s="21">
        <f t="shared" si="4"/>
        <v>0.8084255315170895</v>
      </c>
      <c r="D123" s="22">
        <f t="shared" si="5"/>
        <v>0.7412910621861071</v>
      </c>
      <c r="E123" s="21">
        <f t="shared" si="6"/>
        <v>221.76830009728172</v>
      </c>
    </row>
    <row r="124" spans="1:5" ht="15.75">
      <c r="A124" s="21">
        <v>175.8</v>
      </c>
      <c r="B124" s="21">
        <v>0.824</v>
      </c>
      <c r="C124" s="21">
        <f t="shared" si="4"/>
        <v>0.8213842638348726</v>
      </c>
      <c r="D124" s="22">
        <f t="shared" si="5"/>
        <v>0.7412910621861071</v>
      </c>
      <c r="E124" s="21">
        <f t="shared" si="6"/>
        <v>221.76830009728172</v>
      </c>
    </row>
    <row r="125" spans="1:5" ht="15.75">
      <c r="A125" s="21">
        <v>178.8</v>
      </c>
      <c r="B125" s="21">
        <v>0.738</v>
      </c>
      <c r="C125" s="21">
        <f t="shared" si="4"/>
        <v>0.7359512269257443</v>
      </c>
      <c r="D125" s="22">
        <f t="shared" si="5"/>
        <v>0.7394567229104915</v>
      </c>
      <c r="E125" s="21">
        <f t="shared" si="6"/>
        <v>225.82533265517375</v>
      </c>
    </row>
    <row r="126" spans="1:5" ht="15.75">
      <c r="A126" s="21">
        <v>178.8</v>
      </c>
      <c r="B126" s="21">
        <v>0.758</v>
      </c>
      <c r="C126" s="21">
        <f t="shared" si="4"/>
        <v>0.7558957046202089</v>
      </c>
      <c r="D126" s="22">
        <f t="shared" si="5"/>
        <v>0.7394567229104915</v>
      </c>
      <c r="E126" s="21">
        <f t="shared" si="6"/>
        <v>225.82533265517375</v>
      </c>
    </row>
    <row r="127" spans="1:5" ht="15.75">
      <c r="A127" s="23"/>
      <c r="B127" s="23"/>
      <c r="E127" s="21"/>
    </row>
    <row r="128" spans="1:5" ht="15.75">
      <c r="A128" s="23"/>
      <c r="B128" s="23"/>
      <c r="E128" s="21"/>
    </row>
    <row r="129" spans="1:5" ht="15.75">
      <c r="A129" s="23"/>
      <c r="B129" s="23"/>
      <c r="E129" s="21"/>
    </row>
    <row r="130" spans="1:5" ht="15.75">
      <c r="A130" s="23"/>
      <c r="B130" s="23"/>
      <c r="E130" s="21"/>
    </row>
    <row r="131" spans="1:5" ht="15.75">
      <c r="A131" s="23"/>
      <c r="B131" s="23"/>
      <c r="E131" s="21"/>
    </row>
    <row r="132" spans="1:5" ht="15.75">
      <c r="A132" s="23"/>
      <c r="B132" s="23"/>
      <c r="E132" s="21"/>
    </row>
    <row r="133" spans="1:5" ht="15.75">
      <c r="A133" s="23"/>
      <c r="B133" s="23"/>
      <c r="E133" s="21"/>
    </row>
    <row r="134" spans="1:5" ht="15.75">
      <c r="A134" s="23"/>
      <c r="B134" s="23"/>
      <c r="E134" s="21"/>
    </row>
    <row r="135" spans="1:5" ht="15.75">
      <c r="A135" s="23"/>
      <c r="B135" s="23"/>
      <c r="E135" s="21"/>
    </row>
    <row r="136" spans="1:5" ht="15.75">
      <c r="A136" s="23"/>
      <c r="B136" s="23"/>
      <c r="E136" s="21"/>
    </row>
    <row r="137" spans="1:5" ht="15.75">
      <c r="A137" s="23"/>
      <c r="B137" s="23"/>
      <c r="E137" s="21"/>
    </row>
    <row r="138" spans="1:5" ht="15.75">
      <c r="A138" s="23"/>
      <c r="B138" s="23"/>
      <c r="E138" s="21"/>
    </row>
    <row r="139" spans="1:5" ht="15.75">
      <c r="A139" s="23"/>
      <c r="B139" s="23"/>
      <c r="E139" s="21"/>
    </row>
    <row r="140" spans="1:5" ht="15.75">
      <c r="A140" s="23"/>
      <c r="B140" s="23"/>
      <c r="E140" s="21"/>
    </row>
    <row r="141" spans="1:5" ht="15.75">
      <c r="A141" s="23"/>
      <c r="B141" s="23"/>
      <c r="E141" s="21"/>
    </row>
    <row r="142" spans="1:5" ht="15.75">
      <c r="A142" s="23"/>
      <c r="B142" s="23"/>
      <c r="E142" s="21"/>
    </row>
    <row r="143" spans="1:5" ht="15.75">
      <c r="A143" s="23"/>
      <c r="B143" s="23"/>
      <c r="E143" s="21"/>
    </row>
    <row r="144" spans="1:5" ht="15.75">
      <c r="A144" s="23"/>
      <c r="B144" s="23"/>
      <c r="E144" s="21"/>
    </row>
    <row r="145" spans="1:5" ht="15.75">
      <c r="A145" s="23"/>
      <c r="B145" s="23"/>
      <c r="E145" s="21"/>
    </row>
    <row r="146" spans="1:5" ht="15.75">
      <c r="A146" s="23"/>
      <c r="B146" s="23"/>
      <c r="E146" s="21"/>
    </row>
    <row r="147" spans="1:5" ht="15.75">
      <c r="A147" s="23"/>
      <c r="B147" s="23"/>
      <c r="E147" s="21"/>
    </row>
    <row r="148" spans="1:5" ht="15.75">
      <c r="A148" s="23"/>
      <c r="B148" s="23"/>
      <c r="E148" s="21"/>
    </row>
    <row r="149" spans="1:5" ht="15.75">
      <c r="A149" s="23"/>
      <c r="B149" s="23"/>
      <c r="E149" s="21"/>
    </row>
    <row r="150" spans="1:5" ht="15.75">
      <c r="A150" s="23"/>
      <c r="B150" s="23"/>
      <c r="E150" s="21"/>
    </row>
    <row r="151" spans="1:5" ht="15.75">
      <c r="A151" s="23"/>
      <c r="B151" s="23"/>
      <c r="E151" s="21"/>
    </row>
    <row r="152" spans="1:5" ht="15.75">
      <c r="A152" s="23"/>
      <c r="B152" s="23"/>
      <c r="E152" s="21"/>
    </row>
    <row r="153" spans="1:5" ht="15.75">
      <c r="A153" s="23"/>
      <c r="B153" s="23"/>
      <c r="E153" s="21"/>
    </row>
    <row r="154" spans="1:5" ht="15.75">
      <c r="A154" s="23"/>
      <c r="B154" s="23"/>
      <c r="E154" s="21"/>
    </row>
    <row r="155" spans="1:5" ht="15.75">
      <c r="A155" s="23"/>
      <c r="B155" s="23"/>
      <c r="E155" s="21"/>
    </row>
    <row r="156" spans="1:5" ht="15.75">
      <c r="A156" s="23"/>
      <c r="B156" s="23"/>
      <c r="E156" s="21"/>
    </row>
    <row r="157" spans="1:5" ht="15.75">
      <c r="A157" s="23"/>
      <c r="B157" s="23"/>
      <c r="E157" s="21"/>
    </row>
    <row r="158" spans="1:5" ht="15.75">
      <c r="A158" s="23"/>
      <c r="B158" s="23"/>
      <c r="E158" s="21"/>
    </row>
    <row r="159" spans="1:5" ht="15.75">
      <c r="A159" s="23"/>
      <c r="B159" s="23"/>
      <c r="E159" s="21"/>
    </row>
    <row r="160" spans="1:5" ht="15.75">
      <c r="A160" s="23"/>
      <c r="B160" s="23"/>
      <c r="E160" s="21"/>
    </row>
    <row r="161" spans="1:5" ht="15.75">
      <c r="A161" s="23"/>
      <c r="B161" s="23"/>
      <c r="E161" s="21"/>
    </row>
    <row r="162" spans="1:5" ht="15.75">
      <c r="A162" s="23"/>
      <c r="B162" s="23"/>
      <c r="E162" s="21"/>
    </row>
    <row r="163" spans="1:5" ht="15.75">
      <c r="A163" s="23"/>
      <c r="B163" s="23"/>
      <c r="E163" s="21"/>
    </row>
    <row r="164" spans="1:5" ht="15.75">
      <c r="A164" s="23"/>
      <c r="B164" s="23"/>
      <c r="E164" s="21"/>
    </row>
    <row r="165" spans="1:5" ht="15.75">
      <c r="A165" s="23"/>
      <c r="B165" s="23"/>
      <c r="E165" s="21"/>
    </row>
    <row r="166" spans="1:5" ht="15.75">
      <c r="A166" s="23"/>
      <c r="B166" s="23"/>
      <c r="E166" s="21"/>
    </row>
    <row r="167" spans="1:5" ht="15.75">
      <c r="A167" s="23"/>
      <c r="B167" s="23"/>
      <c r="E167" s="21"/>
    </row>
    <row r="168" spans="1:5" ht="15.75">
      <c r="A168" s="23"/>
      <c r="B168" s="23"/>
      <c r="E168" s="21"/>
    </row>
    <row r="169" spans="1:5" ht="15.75">
      <c r="A169" s="23"/>
      <c r="B169" s="23"/>
      <c r="E169" s="21"/>
    </row>
    <row r="170" spans="1:5" ht="15.75">
      <c r="A170" s="23"/>
      <c r="B170" s="23"/>
      <c r="E170" s="21"/>
    </row>
    <row r="171" spans="1:5" ht="15.75">
      <c r="A171" s="23"/>
      <c r="B171" s="23"/>
      <c r="E171" s="21"/>
    </row>
    <row r="172" spans="1:5" ht="15.75">
      <c r="A172" s="23"/>
      <c r="B172" s="23"/>
      <c r="E172" s="21"/>
    </row>
    <row r="173" spans="1:5" ht="15.75">
      <c r="A173" s="23"/>
      <c r="B173" s="23"/>
      <c r="E173" s="21"/>
    </row>
    <row r="174" spans="1:5" ht="15.75">
      <c r="A174" s="23"/>
      <c r="B174" s="23"/>
      <c r="E174" s="21"/>
    </row>
    <row r="175" spans="1:5" ht="15.75">
      <c r="A175" s="23"/>
      <c r="B175" s="23"/>
      <c r="E175" s="21"/>
    </row>
    <row r="176" spans="1:5" ht="15.75">
      <c r="A176" s="23"/>
      <c r="B176" s="23"/>
      <c r="E176" s="21"/>
    </row>
    <row r="177" spans="1:5" ht="15.75">
      <c r="A177" s="23"/>
      <c r="B177" s="23"/>
      <c r="E177" s="21"/>
    </row>
    <row r="178" spans="1:5" ht="15.75">
      <c r="A178" s="23"/>
      <c r="B178" s="23"/>
      <c r="E178" s="21"/>
    </row>
    <row r="179" spans="1:5" ht="15.75">
      <c r="A179" s="23"/>
      <c r="B179" s="23"/>
      <c r="E179" s="21"/>
    </row>
    <row r="180" spans="1:5" ht="15.75">
      <c r="A180" s="23"/>
      <c r="B180" s="23"/>
      <c r="E180" s="21"/>
    </row>
    <row r="181" spans="1:5" ht="15.75">
      <c r="A181" s="23"/>
      <c r="B181" s="23"/>
      <c r="E181" s="21"/>
    </row>
    <row r="182" spans="1:5" ht="15.75">
      <c r="A182" s="23"/>
      <c r="B182" s="23"/>
      <c r="E182" s="21"/>
    </row>
    <row r="183" spans="1:5" ht="15.75">
      <c r="A183" s="23"/>
      <c r="B183" s="23"/>
      <c r="E183" s="21"/>
    </row>
    <row r="184" spans="1:5" ht="15.75">
      <c r="A184" s="23"/>
      <c r="B184" s="23"/>
      <c r="E184" s="21"/>
    </row>
    <row r="185" spans="1:5" ht="15.75">
      <c r="A185" s="23"/>
      <c r="B185" s="23"/>
      <c r="E185" s="21"/>
    </row>
    <row r="186" spans="1:5" ht="15.75">
      <c r="A186" s="23"/>
      <c r="B186" s="23"/>
      <c r="E186" s="21"/>
    </row>
    <row r="187" spans="1:5" ht="15.75">
      <c r="A187" s="23"/>
      <c r="B187" s="23"/>
      <c r="E187" s="21"/>
    </row>
    <row r="188" spans="1:5" ht="15.75">
      <c r="A188" s="23"/>
      <c r="B188" s="23"/>
      <c r="E188" s="21"/>
    </row>
    <row r="189" spans="1:5" ht="15.75">
      <c r="A189" s="23"/>
      <c r="B189" s="23"/>
      <c r="E189" s="21"/>
    </row>
    <row r="190" spans="1:5" ht="15.75">
      <c r="A190" s="23"/>
      <c r="B190" s="23"/>
      <c r="E190" s="21"/>
    </row>
    <row r="191" spans="1:5" ht="15.75">
      <c r="A191" s="23"/>
      <c r="B191" s="23"/>
      <c r="E191" s="21"/>
    </row>
    <row r="192" spans="1:5" ht="15.75">
      <c r="A192" s="23"/>
      <c r="B192" s="23"/>
      <c r="E192" s="21"/>
    </row>
    <row r="193" spans="1:5" ht="15.75">
      <c r="A193" s="23"/>
      <c r="B193" s="23"/>
      <c r="E193" s="21"/>
    </row>
    <row r="194" spans="1:5" ht="15.75">
      <c r="A194" s="23"/>
      <c r="B194" s="23"/>
      <c r="E194" s="21"/>
    </row>
    <row r="195" spans="1:5" ht="15.75">
      <c r="A195" s="23"/>
      <c r="B195" s="23"/>
      <c r="E195" s="21"/>
    </row>
    <row r="196" spans="1:5" ht="15.75">
      <c r="A196" s="23"/>
      <c r="B196" s="23"/>
      <c r="E196" s="21"/>
    </row>
    <row r="197" spans="1:5" ht="15.75">
      <c r="A197" s="23"/>
      <c r="B197" s="23"/>
      <c r="E197" s="21"/>
    </row>
    <row r="198" spans="1:5" ht="15.75">
      <c r="A198" s="23"/>
      <c r="B198" s="23"/>
      <c r="E198" s="21"/>
    </row>
    <row r="199" spans="1:5" ht="15.75">
      <c r="A199" s="23"/>
      <c r="B199" s="23"/>
      <c r="E199" s="21"/>
    </row>
    <row r="200" spans="1:5" ht="15.75">
      <c r="A200" s="23"/>
      <c r="B200" s="23"/>
      <c r="E200" s="21"/>
    </row>
    <row r="201" spans="1:5" ht="15.75">
      <c r="A201" s="23"/>
      <c r="B201" s="23"/>
      <c r="E201" s="21"/>
    </row>
    <row r="202" spans="1:5" ht="15.75">
      <c r="A202" s="23"/>
      <c r="B202" s="23"/>
      <c r="E202" s="21"/>
    </row>
    <row r="203" spans="1:5" ht="15.75">
      <c r="A203" s="23"/>
      <c r="B203" s="23"/>
      <c r="E203" s="21"/>
    </row>
    <row r="204" spans="1:5" ht="15.75">
      <c r="A204" s="23"/>
      <c r="B204" s="23"/>
      <c r="E204" s="21"/>
    </row>
    <row r="205" spans="1:5" ht="15.75">
      <c r="A205" s="23"/>
      <c r="B205" s="23"/>
      <c r="E205" s="21"/>
    </row>
    <row r="206" spans="1:5" ht="15.75">
      <c r="A206" s="23"/>
      <c r="B206" s="23"/>
      <c r="E206" s="21"/>
    </row>
    <row r="207" spans="1:5" ht="15.75">
      <c r="A207" s="23"/>
      <c r="B207" s="23"/>
      <c r="E207" s="21"/>
    </row>
    <row r="208" spans="1:5" ht="15.75">
      <c r="A208" s="23"/>
      <c r="B208" s="23"/>
      <c r="E208" s="21"/>
    </row>
    <row r="209" spans="1:5" ht="15.75">
      <c r="A209" s="23"/>
      <c r="B209" s="23"/>
      <c r="E209" s="21"/>
    </row>
    <row r="210" spans="1:5" ht="15.75">
      <c r="A210" s="23"/>
      <c r="B210" s="23"/>
      <c r="E210" s="21"/>
    </row>
    <row r="211" spans="1:5" ht="15.75">
      <c r="A211" s="23"/>
      <c r="B211" s="23"/>
      <c r="E211" s="21"/>
    </row>
    <row r="212" spans="1:5" ht="15.75">
      <c r="A212" s="23"/>
      <c r="B212" s="23"/>
      <c r="E212" s="21"/>
    </row>
    <row r="213" spans="1:5" ht="15.75">
      <c r="A213" s="23"/>
      <c r="B213" s="23"/>
      <c r="E213" s="21"/>
    </row>
    <row r="214" spans="1:5" ht="15.75">
      <c r="A214" s="23"/>
      <c r="B214" s="23"/>
      <c r="E214" s="21"/>
    </row>
    <row r="215" spans="1:5" ht="15.75">
      <c r="A215" s="23"/>
      <c r="B215" s="23"/>
      <c r="E215" s="21"/>
    </row>
    <row r="216" spans="1:5" ht="15.75">
      <c r="A216" s="23"/>
      <c r="B216" s="23"/>
      <c r="E216" s="21"/>
    </row>
    <row r="217" spans="1:5" ht="15.75">
      <c r="A217" s="23"/>
      <c r="B217" s="23"/>
      <c r="E217" s="21"/>
    </row>
    <row r="218" spans="1:5" ht="15.75">
      <c r="A218" s="23"/>
      <c r="B218" s="23"/>
      <c r="E218" s="21"/>
    </row>
    <row r="219" spans="1:5" ht="15.75">
      <c r="A219" s="23"/>
      <c r="B219" s="23"/>
      <c r="E219" s="21"/>
    </row>
    <row r="220" spans="1:5" ht="15.75">
      <c r="A220" s="23"/>
      <c r="B220" s="23"/>
      <c r="E220" s="21"/>
    </row>
    <row r="221" spans="1:5" ht="15.75">
      <c r="A221" s="23"/>
      <c r="B221" s="23"/>
      <c r="E221" s="21"/>
    </row>
    <row r="222" spans="1:5" ht="15.75">
      <c r="A222" s="23"/>
      <c r="B222" s="23"/>
      <c r="E222" s="21"/>
    </row>
    <row r="223" spans="1:5" ht="15.75">
      <c r="A223" s="23"/>
      <c r="B223" s="23"/>
      <c r="E223" s="21"/>
    </row>
    <row r="224" spans="1:5" ht="15.75">
      <c r="A224" s="23"/>
      <c r="B224" s="23"/>
      <c r="E224" s="21"/>
    </row>
    <row r="225" spans="1:5" ht="15.75">
      <c r="A225" s="23"/>
      <c r="B225" s="23"/>
      <c r="E225" s="21"/>
    </row>
    <row r="226" spans="1:5" ht="15.75">
      <c r="A226" s="23"/>
      <c r="B226" s="23"/>
      <c r="E226" s="21"/>
    </row>
    <row r="227" spans="1:5" ht="15.75">
      <c r="A227" s="23"/>
      <c r="B227" s="23"/>
      <c r="E227" s="21"/>
    </row>
    <row r="228" spans="1:5" ht="15.75">
      <c r="A228" s="23"/>
      <c r="B228" s="23"/>
      <c r="E228" s="21"/>
    </row>
    <row r="229" spans="1:5" ht="15.75">
      <c r="A229" s="23"/>
      <c r="B229" s="23"/>
      <c r="E229" s="21"/>
    </row>
    <row r="230" spans="1:5" ht="15.75">
      <c r="A230" s="23"/>
      <c r="B230" s="23"/>
      <c r="E230" s="21"/>
    </row>
    <row r="231" spans="1:5" ht="15.75">
      <c r="A231" s="23"/>
      <c r="B231" s="23"/>
      <c r="E231" s="21"/>
    </row>
    <row r="232" spans="1:5" ht="15.75">
      <c r="A232" s="23"/>
      <c r="B232" s="23"/>
      <c r="E232" s="21"/>
    </row>
    <row r="233" spans="1:5" ht="15.75">
      <c r="A233" s="23"/>
      <c r="B233" s="23"/>
      <c r="E233" s="21"/>
    </row>
    <row r="234" spans="1:5" ht="15.75">
      <c r="A234" s="23"/>
      <c r="B234" s="23"/>
      <c r="E234" s="21"/>
    </row>
    <row r="235" spans="1:5" ht="15.75">
      <c r="A235" s="23"/>
      <c r="B235" s="23"/>
      <c r="E235" s="21"/>
    </row>
    <row r="236" spans="1:5" ht="15.75">
      <c r="A236" s="23"/>
      <c r="B236" s="23"/>
      <c r="E236" s="21"/>
    </row>
    <row r="237" spans="1:5" ht="15.75">
      <c r="A237" s="23"/>
      <c r="B237" s="23"/>
      <c r="E237" s="21"/>
    </row>
    <row r="238" spans="1:5" ht="15.75">
      <c r="A238" s="23"/>
      <c r="B238" s="23"/>
      <c r="E238" s="21"/>
    </row>
    <row r="239" spans="1:5" ht="15.75">
      <c r="A239" s="23"/>
      <c r="B239" s="23"/>
      <c r="E239" s="21"/>
    </row>
    <row r="240" spans="1:5" ht="15.75">
      <c r="A240" s="23"/>
      <c r="B240" s="23"/>
      <c r="E240" s="21"/>
    </row>
    <row r="241" spans="1:5" ht="15.75">
      <c r="A241" s="23"/>
      <c r="B241" s="23"/>
      <c r="E241" s="21"/>
    </row>
    <row r="242" spans="1:5" ht="15.75">
      <c r="A242" s="23"/>
      <c r="B242" s="23"/>
      <c r="E242" s="21"/>
    </row>
    <row r="243" spans="1:5" ht="15.75">
      <c r="A243" s="23"/>
      <c r="B243" s="23"/>
      <c r="E243" s="21"/>
    </row>
    <row r="244" spans="1:5" ht="15.75">
      <c r="A244" s="23"/>
      <c r="B244" s="23"/>
      <c r="E244" s="21"/>
    </row>
    <row r="245" spans="1:5" ht="15.75">
      <c r="A245" s="23"/>
      <c r="B245" s="23"/>
      <c r="E245" s="21"/>
    </row>
    <row r="246" spans="1:5" ht="15.75">
      <c r="A246" s="23"/>
      <c r="B246" s="23"/>
      <c r="E246" s="21"/>
    </row>
    <row r="247" spans="1:5" ht="15.75">
      <c r="A247" s="23"/>
      <c r="B247" s="23"/>
      <c r="E247" s="21"/>
    </row>
    <row r="248" spans="1:5" ht="15.75">
      <c r="A248" s="23"/>
      <c r="B248" s="23"/>
      <c r="E248" s="21"/>
    </row>
    <row r="249" spans="1:5" ht="15.75">
      <c r="A249" s="23"/>
      <c r="B249" s="23"/>
      <c r="E249" s="21"/>
    </row>
    <row r="250" spans="1:5" ht="15.75">
      <c r="A250" s="23"/>
      <c r="B250" s="23"/>
      <c r="E250" s="21"/>
    </row>
    <row r="251" spans="1:5" ht="15.75">
      <c r="A251" s="23"/>
      <c r="B251" s="23"/>
      <c r="E251" s="21"/>
    </row>
    <row r="252" spans="1:5" ht="15.75">
      <c r="A252" s="23"/>
      <c r="B252" s="23"/>
      <c r="E252" s="21"/>
    </row>
    <row r="253" spans="1:5" ht="15.75">
      <c r="A253" s="23"/>
      <c r="B253" s="23"/>
      <c r="E253" s="21"/>
    </row>
    <row r="254" spans="1:5" ht="15.75">
      <c r="A254" s="23"/>
      <c r="B254" s="23"/>
      <c r="E254" s="21"/>
    </row>
    <row r="255" spans="1:5" ht="15.75">
      <c r="A255" s="23"/>
      <c r="B255" s="23"/>
      <c r="E255" s="21"/>
    </row>
    <row r="256" spans="1:5" ht="15.75">
      <c r="A256" s="23"/>
      <c r="B256" s="23"/>
      <c r="E256" s="21"/>
    </row>
    <row r="257" spans="1:5" ht="15.75">
      <c r="A257" s="23"/>
      <c r="B257" s="23"/>
      <c r="E257" s="21"/>
    </row>
    <row r="258" spans="1:5" ht="15.75">
      <c r="A258" s="23"/>
      <c r="B258" s="23"/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3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4.2</v>
      </c>
      <c r="C3" s="21">
        <v>0</v>
      </c>
      <c r="F3" s="25">
        <f>1000*1/SLOPE(C3:C13,B3:B13)</f>
        <v>55.23950492269762</v>
      </c>
      <c r="G3" s="21">
        <f>INTERCEPT(B4:B13,A4:A13)</f>
        <v>3.142484210526212</v>
      </c>
    </row>
    <row r="4" spans="1:9" ht="15.75">
      <c r="A4" s="21">
        <v>83.8</v>
      </c>
      <c r="B4" s="22">
        <v>9.895</v>
      </c>
      <c r="C4" s="21">
        <f>A4/$G$18</f>
        <v>105.64642945061107</v>
      </c>
      <c r="E4" s="26">
        <f>1000*1/SLOPE(C3:C4,B3:B4)</f>
        <v>53.90622314086226</v>
      </c>
      <c r="F4" s="26" t="s">
        <v>7</v>
      </c>
      <c r="I4" s="27">
        <f>SLOPE(E4:E13,A4:A13)*1000</f>
        <v>526.8396296138496</v>
      </c>
    </row>
    <row r="5" spans="1:9" ht="15.75">
      <c r="A5" s="21">
        <v>102.8</v>
      </c>
      <c r="B5" s="22">
        <v>11.426</v>
      </c>
      <c r="C5" s="21">
        <f>A5/$G$18</f>
        <v>129.59967717807658</v>
      </c>
      <c r="E5" s="26">
        <f>1000*1/SLOPE(C4:C5,B4:B5)</f>
        <v>63.91617610352536</v>
      </c>
      <c r="F5" s="28">
        <f>CORREL(C3:C11,B3:B11)</f>
        <v>0.999612134306889</v>
      </c>
      <c r="I5" s="27"/>
    </row>
    <row r="6" spans="3:5" ht="15.75"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69.58628019840368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0.9996121343068889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>G$18+G$20*A16</f>
        <v>0.793211852362468</v>
      </c>
      <c r="E16" s="21">
        <v>0</v>
      </c>
    </row>
    <row r="17" spans="1:7" ht="15.75">
      <c r="A17" s="21">
        <v>2</v>
      </c>
      <c r="B17" s="21">
        <v>0.779</v>
      </c>
      <c r="C17" s="21">
        <f aca="true" t="shared" si="0" ref="C17:C75">B17*(1+($I$28+$I$29*A17)/(1282900)+($I$30+A17*$I$31-$I$32)/400)</f>
        <v>0.7569646310122262</v>
      </c>
      <c r="D17" s="22">
        <f aca="true" t="shared" si="1" ref="D17:D75">G$18+G$20*A17</f>
        <v>0.7906257993058753</v>
      </c>
      <c r="E17" s="21">
        <f>E16+(A17-A16)/D17</f>
        <v>2.529641711358125</v>
      </c>
      <c r="G17" s="23" t="s">
        <v>14</v>
      </c>
    </row>
    <row r="18" spans="1:7" ht="15.75">
      <c r="A18" s="21">
        <v>2</v>
      </c>
      <c r="B18" s="21">
        <v>0.785</v>
      </c>
      <c r="C18" s="21">
        <f t="shared" si="0"/>
        <v>0.7627949105835655</v>
      </c>
      <c r="D18" s="22">
        <f t="shared" si="1"/>
        <v>0.7906257993058753</v>
      </c>
      <c r="E18" s="21">
        <f aca="true" t="shared" si="2" ref="E18:E75">E17+(A18-A17)/D18</f>
        <v>2.529641711358125</v>
      </c>
      <c r="G18" s="21">
        <f>INTERCEPT(C16:C1001,A16:A1001)</f>
        <v>0.793211852362468</v>
      </c>
    </row>
    <row r="19" spans="1:7" ht="15.75">
      <c r="A19" s="21">
        <v>5</v>
      </c>
      <c r="B19" s="21">
        <v>0.723</v>
      </c>
      <c r="C19" s="21">
        <f t="shared" si="0"/>
        <v>0.7029290632121289</v>
      </c>
      <c r="D19" s="22">
        <f t="shared" si="1"/>
        <v>0.7867467197209861</v>
      </c>
      <c r="E19" s="21">
        <f t="shared" si="2"/>
        <v>6.342812996093736</v>
      </c>
      <c r="G19" s="23" t="s">
        <v>21</v>
      </c>
    </row>
    <row r="20" spans="1:7" ht="15.75">
      <c r="A20" s="21">
        <v>5</v>
      </c>
      <c r="B20" s="21">
        <v>0.758</v>
      </c>
      <c r="C20" s="21">
        <f t="shared" si="0"/>
        <v>0.7369574410992998</v>
      </c>
      <c r="D20" s="22">
        <f t="shared" si="1"/>
        <v>0.7867467197209861</v>
      </c>
      <c r="E20" s="21">
        <f t="shared" si="2"/>
        <v>6.342812996093736</v>
      </c>
      <c r="G20" s="37">
        <f>SLOPE(C16:C1001,A16:A1001)</f>
        <v>-0.001293026528296396</v>
      </c>
    </row>
    <row r="21" spans="1:5" ht="15.75">
      <c r="A21" s="21">
        <v>9.8</v>
      </c>
      <c r="B21" s="21">
        <v>0.823</v>
      </c>
      <c r="C21" s="21">
        <f t="shared" si="0"/>
        <v>0.8008457768281941</v>
      </c>
      <c r="D21" s="22">
        <f t="shared" si="1"/>
        <v>0.7805401923851634</v>
      </c>
      <c r="E21" s="21">
        <f t="shared" si="2"/>
        <v>12.492400226614475</v>
      </c>
    </row>
    <row r="22" spans="1:5" ht="15.75">
      <c r="A22" s="21">
        <v>9.8</v>
      </c>
      <c r="B22" s="21">
        <v>0.835</v>
      </c>
      <c r="C22" s="21">
        <f t="shared" si="0"/>
        <v>0.8125227504879005</v>
      </c>
      <c r="D22" s="22">
        <f t="shared" si="1"/>
        <v>0.7805401923851634</v>
      </c>
      <c r="E22" s="21">
        <f t="shared" si="2"/>
        <v>12.492400226614475</v>
      </c>
    </row>
    <row r="23" spans="1:5" ht="15.75">
      <c r="A23" s="21">
        <v>12.7</v>
      </c>
      <c r="B23" s="21">
        <v>0.774</v>
      </c>
      <c r="C23" s="21">
        <f t="shared" si="0"/>
        <v>0.7535584337959346</v>
      </c>
      <c r="D23" s="22">
        <f t="shared" si="1"/>
        <v>0.7767904154531038</v>
      </c>
      <c r="E23" s="21">
        <f t="shared" si="2"/>
        <v>16.225710965661662</v>
      </c>
    </row>
    <row r="24" spans="1:5" ht="15.75">
      <c r="A24" s="21">
        <v>12.7</v>
      </c>
      <c r="B24" s="21">
        <v>0.781</v>
      </c>
      <c r="C24" s="21">
        <f t="shared" si="0"/>
        <v>0.7603735617501614</v>
      </c>
      <c r="D24" s="22">
        <f t="shared" si="1"/>
        <v>0.7767904154531038</v>
      </c>
      <c r="E24" s="21">
        <f t="shared" si="2"/>
        <v>16.225710965661662</v>
      </c>
    </row>
    <row r="25" spans="1:5" ht="15.75">
      <c r="A25" s="21">
        <v>15.5</v>
      </c>
      <c r="B25" s="21">
        <v>0.806</v>
      </c>
      <c r="C25" s="21">
        <f t="shared" si="0"/>
        <v>0.7851090766877172</v>
      </c>
      <c r="D25" s="22">
        <f t="shared" si="1"/>
        <v>0.7731699411738739</v>
      </c>
      <c r="E25" s="21">
        <f t="shared" si="2"/>
        <v>19.84716577254263</v>
      </c>
    </row>
    <row r="26" spans="1:7" ht="15.75">
      <c r="A26" s="21">
        <v>15.5</v>
      </c>
      <c r="B26" s="21">
        <v>0.82</v>
      </c>
      <c r="C26" s="21">
        <f t="shared" si="0"/>
        <v>0.7987462070520199</v>
      </c>
      <c r="D26" s="22">
        <f t="shared" si="1"/>
        <v>0.7731699411738739</v>
      </c>
      <c r="E26" s="21">
        <f t="shared" si="2"/>
        <v>19.84716577254263</v>
      </c>
      <c r="G26" s="36" t="s">
        <v>15</v>
      </c>
    </row>
    <row r="27" spans="1:5" ht="15.75">
      <c r="A27" s="21">
        <v>19.2</v>
      </c>
      <c r="B27" s="21">
        <v>0.79</v>
      </c>
      <c r="C27" s="21">
        <f t="shared" si="0"/>
        <v>0.7700363877623704</v>
      </c>
      <c r="D27" s="22">
        <f t="shared" si="1"/>
        <v>0.7683857430191773</v>
      </c>
      <c r="E27" s="21">
        <f t="shared" si="2"/>
        <v>24.662455532425195</v>
      </c>
    </row>
    <row r="28" spans="1:9" ht="15.75">
      <c r="A28" s="21">
        <v>19.2</v>
      </c>
      <c r="B28" s="21">
        <v>0.815</v>
      </c>
      <c r="C28" s="21">
        <f t="shared" si="0"/>
        <v>0.7944046278814327</v>
      </c>
      <c r="D28" s="22">
        <f t="shared" si="1"/>
        <v>0.7683857430191773</v>
      </c>
      <c r="E28" s="21">
        <f t="shared" si="2"/>
        <v>24.662455532425195</v>
      </c>
      <c r="G28" s="23" t="s">
        <v>16</v>
      </c>
      <c r="I28" s="21">
        <v>1291</v>
      </c>
    </row>
    <row r="29" spans="1:9" ht="15.75">
      <c r="A29" s="21">
        <v>22</v>
      </c>
      <c r="B29" s="21">
        <v>0.72</v>
      </c>
      <c r="C29" s="21">
        <f t="shared" si="0"/>
        <v>0.7021588588726682</v>
      </c>
      <c r="D29" s="22">
        <f t="shared" si="1"/>
        <v>0.7647652687399473</v>
      </c>
      <c r="E29" s="21">
        <f t="shared" si="2"/>
        <v>28.323709664184307</v>
      </c>
      <c r="G29" s="23" t="s">
        <v>17</v>
      </c>
      <c r="I29" s="21">
        <v>1.8</v>
      </c>
    </row>
    <row r="30" spans="1:9" ht="15.75">
      <c r="A30" s="21">
        <v>22</v>
      </c>
      <c r="B30" s="21">
        <v>0.73</v>
      </c>
      <c r="C30" s="21">
        <f t="shared" si="0"/>
        <v>0.7119110652458996</v>
      </c>
      <c r="D30" s="22">
        <f t="shared" si="1"/>
        <v>0.7647652687399473</v>
      </c>
      <c r="E30" s="21">
        <f t="shared" si="2"/>
        <v>28.323709664184307</v>
      </c>
      <c r="G30" s="23" t="s">
        <v>18</v>
      </c>
      <c r="I30" s="21">
        <f>G3</f>
        <v>3.142484210526212</v>
      </c>
    </row>
    <row r="31" spans="1:9" ht="15.75">
      <c r="A31" s="21">
        <v>24.8</v>
      </c>
      <c r="B31" s="21">
        <v>0.782</v>
      </c>
      <c r="C31" s="21">
        <f t="shared" si="0"/>
        <v>0.7630065258491366</v>
      </c>
      <c r="D31" s="22">
        <f t="shared" si="1"/>
        <v>0.7611447944607175</v>
      </c>
      <c r="E31" s="21">
        <f t="shared" si="2"/>
        <v>32.00237897963807</v>
      </c>
      <c r="G31" s="23" t="s">
        <v>19</v>
      </c>
      <c r="I31" s="21">
        <f>F9/1000</f>
        <v>0.06958628019840368</v>
      </c>
    </row>
    <row r="32" spans="1:9" ht="15.75">
      <c r="A32" s="21">
        <v>24.8</v>
      </c>
      <c r="B32" s="21">
        <v>0.83</v>
      </c>
      <c r="C32" s="21">
        <f t="shared" si="0"/>
        <v>0.8098406860035593</v>
      </c>
      <c r="D32" s="22">
        <f t="shared" si="1"/>
        <v>0.7611447944607175</v>
      </c>
      <c r="E32" s="21">
        <f t="shared" si="2"/>
        <v>32.00237897963807</v>
      </c>
      <c r="G32" s="23" t="s">
        <v>20</v>
      </c>
      <c r="I32" s="21">
        <v>15</v>
      </c>
    </row>
    <row r="33" spans="1:5" ht="15.75">
      <c r="A33" s="21">
        <v>28.7</v>
      </c>
      <c r="B33" s="21">
        <v>0.713</v>
      </c>
      <c r="C33" s="21">
        <f t="shared" si="0"/>
        <v>0.696170068570517</v>
      </c>
      <c r="D33" s="22">
        <f t="shared" si="1"/>
        <v>0.7561019910003615</v>
      </c>
      <c r="E33" s="21">
        <f t="shared" si="2"/>
        <v>37.16041327450892</v>
      </c>
    </row>
    <row r="34" spans="1:5" ht="15.75">
      <c r="A34" s="21">
        <v>28.7</v>
      </c>
      <c r="B34" s="21">
        <v>0.75</v>
      </c>
      <c r="C34" s="21">
        <f t="shared" si="0"/>
        <v>0.7322967060699688</v>
      </c>
      <c r="D34" s="22">
        <f t="shared" si="1"/>
        <v>0.7561019910003615</v>
      </c>
      <c r="E34" s="21">
        <f t="shared" si="2"/>
        <v>37.16041327450892</v>
      </c>
    </row>
    <row r="35" spans="1:5" ht="15.75">
      <c r="A35" s="21">
        <v>31.5</v>
      </c>
      <c r="B35" s="21">
        <v>0.852</v>
      </c>
      <c r="C35" s="21">
        <f t="shared" si="0"/>
        <v>0.8323074178371636</v>
      </c>
      <c r="D35" s="22">
        <f t="shared" si="1"/>
        <v>0.7524815167211316</v>
      </c>
      <c r="E35" s="21">
        <f t="shared" si="2"/>
        <v>40.881434904649076</v>
      </c>
    </row>
    <row r="36" spans="1:5" ht="15.75">
      <c r="A36" s="21">
        <v>31.5</v>
      </c>
      <c r="B36" s="21">
        <v>0.926</v>
      </c>
      <c r="C36" s="21">
        <f t="shared" si="0"/>
        <v>0.9045970292455557</v>
      </c>
      <c r="D36" s="22">
        <f t="shared" si="1"/>
        <v>0.7524815167211316</v>
      </c>
      <c r="E36" s="21">
        <f t="shared" si="2"/>
        <v>40.881434904649076</v>
      </c>
    </row>
    <row r="37" spans="1:5" ht="15.75">
      <c r="A37" s="21">
        <v>34.3</v>
      </c>
      <c r="B37" s="21">
        <v>0.779</v>
      </c>
      <c r="C37" s="21">
        <f t="shared" si="0"/>
        <v>0.7613772074341765</v>
      </c>
      <c r="D37" s="22">
        <f t="shared" si="1"/>
        <v>0.7488610424419017</v>
      </c>
      <c r="E37" s="21">
        <f t="shared" si="2"/>
        <v>44.620446338425495</v>
      </c>
    </row>
    <row r="38" spans="1:5" ht="15.75">
      <c r="A38" s="21">
        <v>34.3</v>
      </c>
      <c r="B38" s="21">
        <v>0.831</v>
      </c>
      <c r="C38" s="21">
        <f t="shared" si="0"/>
        <v>0.8122008464413358</v>
      </c>
      <c r="D38" s="22">
        <f t="shared" si="1"/>
        <v>0.7488610424419017</v>
      </c>
      <c r="E38" s="21">
        <f t="shared" si="2"/>
        <v>44.620446338425495</v>
      </c>
    </row>
    <row r="39" spans="1:5" ht="15.75">
      <c r="A39" s="21">
        <v>38.2</v>
      </c>
      <c r="B39" s="21">
        <v>0.802</v>
      </c>
      <c r="C39" s="21">
        <f t="shared" si="0"/>
        <v>0.7844054123621196</v>
      </c>
      <c r="D39" s="22">
        <f t="shared" si="1"/>
        <v>0.7438182389815458</v>
      </c>
      <c r="E39" s="21">
        <f t="shared" si="2"/>
        <v>49.86366275288178</v>
      </c>
    </row>
    <row r="40" spans="1:5" ht="15.75">
      <c r="A40" s="21">
        <v>38.2</v>
      </c>
      <c r="B40" s="21">
        <v>0.845</v>
      </c>
      <c r="C40" s="21">
        <f t="shared" si="0"/>
        <v>0.8264620616533553</v>
      </c>
      <c r="D40" s="22">
        <f t="shared" si="1"/>
        <v>0.7438182389815458</v>
      </c>
      <c r="E40" s="21">
        <f t="shared" si="2"/>
        <v>49.86366275288178</v>
      </c>
    </row>
    <row r="41" spans="1:5" ht="15.75">
      <c r="A41" s="21">
        <v>41</v>
      </c>
      <c r="B41" s="21">
        <v>0.803</v>
      </c>
      <c r="C41" s="21">
        <f t="shared" si="0"/>
        <v>0.7857777731197504</v>
      </c>
      <c r="D41" s="22">
        <f t="shared" si="1"/>
        <v>0.7401977647023158</v>
      </c>
      <c r="E41" s="21">
        <f t="shared" si="2"/>
        <v>53.646435592145984</v>
      </c>
    </row>
    <row r="42" spans="1:5" ht="15.75">
      <c r="A42" s="21">
        <v>41</v>
      </c>
      <c r="B42" s="21">
        <v>0.856</v>
      </c>
      <c r="C42" s="21">
        <f t="shared" si="0"/>
        <v>0.8376410632509419</v>
      </c>
      <c r="D42" s="22">
        <f t="shared" si="1"/>
        <v>0.7401977647023158</v>
      </c>
      <c r="E42" s="21">
        <f t="shared" si="2"/>
        <v>53.646435592145984</v>
      </c>
    </row>
    <row r="43" spans="1:5" ht="15.75">
      <c r="A43" s="21">
        <v>43.8</v>
      </c>
      <c r="B43" s="21">
        <v>0.833</v>
      </c>
      <c r="C43" s="21">
        <f t="shared" si="0"/>
        <v>0.8155433825623194</v>
      </c>
      <c r="D43" s="22">
        <f t="shared" si="1"/>
        <v>0.736577290423086</v>
      </c>
      <c r="E43" s="21">
        <f t="shared" si="2"/>
        <v>57.44780177110012</v>
      </c>
    </row>
    <row r="44" spans="1:5" ht="15.75">
      <c r="A44" s="21">
        <v>43.8</v>
      </c>
      <c r="B44" s="21">
        <v>0.851</v>
      </c>
      <c r="C44" s="21">
        <f t="shared" si="0"/>
        <v>0.8331661687401366</v>
      </c>
      <c r="D44" s="22">
        <f t="shared" si="1"/>
        <v>0.736577290423086</v>
      </c>
      <c r="E44" s="21">
        <f t="shared" si="2"/>
        <v>57.44780177110012</v>
      </c>
    </row>
    <row r="45" spans="1:5" ht="15.75">
      <c r="A45" s="21">
        <v>47.7</v>
      </c>
      <c r="B45" s="21">
        <v>0.668</v>
      </c>
      <c r="C45" s="21">
        <f t="shared" si="0"/>
        <v>0.6544580466562644</v>
      </c>
      <c r="D45" s="22">
        <f t="shared" si="1"/>
        <v>0.7315344869627299</v>
      </c>
      <c r="E45" s="21">
        <f t="shared" si="2"/>
        <v>62.77906102067081</v>
      </c>
    </row>
    <row r="46" spans="1:5" ht="15.75">
      <c r="A46" s="21">
        <v>47.7</v>
      </c>
      <c r="B46" s="21">
        <v>0.678</v>
      </c>
      <c r="C46" s="21">
        <f t="shared" si="0"/>
        <v>0.6642553228038133</v>
      </c>
      <c r="D46" s="22">
        <f t="shared" si="1"/>
        <v>0.7315344869627299</v>
      </c>
      <c r="E46" s="21">
        <f t="shared" si="2"/>
        <v>62.77906102067081</v>
      </c>
    </row>
    <row r="47" spans="1:5" ht="15.75">
      <c r="A47" s="21">
        <v>50.5</v>
      </c>
      <c r="B47" s="21">
        <v>0.707</v>
      </c>
      <c r="C47" s="21">
        <f t="shared" si="0"/>
        <v>0.6930145836520888</v>
      </c>
      <c r="D47" s="22">
        <f t="shared" si="1"/>
        <v>0.7279140126835001</v>
      </c>
      <c r="E47" s="21">
        <f t="shared" si="2"/>
        <v>66.62566920681854</v>
      </c>
    </row>
    <row r="48" spans="1:5" ht="15.75">
      <c r="A48" s="21">
        <v>50.5</v>
      </c>
      <c r="B48" s="21">
        <v>0.725</v>
      </c>
      <c r="C48" s="21">
        <f t="shared" si="0"/>
        <v>0.7106585193037686</v>
      </c>
      <c r="D48" s="22">
        <f t="shared" si="1"/>
        <v>0.7279140126835001</v>
      </c>
      <c r="E48" s="21">
        <f t="shared" si="2"/>
        <v>66.62566920681854</v>
      </c>
    </row>
    <row r="49" spans="1:5" ht="15.75">
      <c r="A49" s="21">
        <v>53.3</v>
      </c>
      <c r="B49" s="21">
        <v>0.702</v>
      </c>
      <c r="C49" s="21">
        <f t="shared" si="0"/>
        <v>0.6884581952730916</v>
      </c>
      <c r="D49" s="22">
        <f t="shared" si="1"/>
        <v>0.7242935384042701</v>
      </c>
      <c r="E49" s="21">
        <f t="shared" si="2"/>
        <v>70.49150515803913</v>
      </c>
    </row>
    <row r="50" spans="1:5" ht="15.75">
      <c r="A50" s="21">
        <v>53.3</v>
      </c>
      <c r="B50" s="21">
        <v>0.703</v>
      </c>
      <c r="C50" s="21">
        <f t="shared" si="0"/>
        <v>0.6894389049529678</v>
      </c>
      <c r="D50" s="22">
        <f t="shared" si="1"/>
        <v>0.7242935384042701</v>
      </c>
      <c r="E50" s="21">
        <f t="shared" si="2"/>
        <v>70.49150515803913</v>
      </c>
    </row>
    <row r="51" spans="1:5" ht="15.75">
      <c r="A51" s="21">
        <v>57.5</v>
      </c>
      <c r="B51" s="21">
        <v>0.686</v>
      </c>
      <c r="C51" s="21">
        <f t="shared" si="0"/>
        <v>0.6732721128999876</v>
      </c>
      <c r="D51" s="22">
        <f t="shared" si="1"/>
        <v>0.7188628269854253</v>
      </c>
      <c r="E51" s="21">
        <f t="shared" si="2"/>
        <v>76.33406627308919</v>
      </c>
    </row>
    <row r="52" spans="1:5" ht="15.75">
      <c r="A52" s="21">
        <v>57.5</v>
      </c>
      <c r="B52" s="21">
        <v>0.697</v>
      </c>
      <c r="C52" s="21">
        <f t="shared" si="0"/>
        <v>0.6840680214158765</v>
      </c>
      <c r="D52" s="22">
        <f t="shared" si="1"/>
        <v>0.7188628269854253</v>
      </c>
      <c r="E52" s="21">
        <f t="shared" si="2"/>
        <v>76.33406627308919</v>
      </c>
    </row>
    <row r="53" spans="1:5" ht="15.75">
      <c r="A53" s="21">
        <v>60.3</v>
      </c>
      <c r="B53" s="21">
        <v>0.693</v>
      </c>
      <c r="C53" s="21">
        <f t="shared" si="0"/>
        <v>0.6804825220655426</v>
      </c>
      <c r="D53" s="22">
        <f t="shared" si="1"/>
        <v>0.7152423527061954</v>
      </c>
      <c r="E53" s="21">
        <f t="shared" si="2"/>
        <v>80.24882326336794</v>
      </c>
    </row>
    <row r="54" spans="1:5" ht="15.75">
      <c r="A54" s="21">
        <v>60.3</v>
      </c>
      <c r="B54" s="21">
        <v>0.704</v>
      </c>
      <c r="C54" s="21">
        <f t="shared" si="0"/>
        <v>0.6912838319395989</v>
      </c>
      <c r="D54" s="22">
        <f t="shared" si="1"/>
        <v>0.7152423527061954</v>
      </c>
      <c r="E54" s="21">
        <f t="shared" si="2"/>
        <v>80.24882326336794</v>
      </c>
    </row>
    <row r="55" spans="1:5" ht="15.75">
      <c r="A55" s="21">
        <v>63.3</v>
      </c>
      <c r="B55" s="21">
        <v>0.768</v>
      </c>
      <c r="C55" s="21">
        <f t="shared" si="0"/>
        <v>0.7545318663112919</v>
      </c>
      <c r="D55" s="22">
        <f t="shared" si="1"/>
        <v>0.7113632731213062</v>
      </c>
      <c r="E55" s="21">
        <f t="shared" si="2"/>
        <v>84.46607781298316</v>
      </c>
    </row>
    <row r="56" spans="1:5" ht="15.75">
      <c r="A56" s="21">
        <v>63.3</v>
      </c>
      <c r="B56" s="21">
        <v>0.781</v>
      </c>
      <c r="C56" s="21">
        <f t="shared" si="0"/>
        <v>0.7673038900899987</v>
      </c>
      <c r="D56" s="22">
        <f t="shared" si="1"/>
        <v>0.7113632731213062</v>
      </c>
      <c r="E56" s="21">
        <f t="shared" si="2"/>
        <v>84.46607781298316</v>
      </c>
    </row>
    <row r="57" spans="1:5" ht="15.75">
      <c r="A57" s="21">
        <v>71.51</v>
      </c>
      <c r="B57" s="21">
        <v>0.657</v>
      </c>
      <c r="C57" s="21">
        <f t="shared" si="0"/>
        <v>0.6464243664017745</v>
      </c>
      <c r="D57" s="22">
        <f t="shared" si="1"/>
        <v>0.7007475253239928</v>
      </c>
      <c r="E57" s="21">
        <f t="shared" si="2"/>
        <v>96.18213773942256</v>
      </c>
    </row>
    <row r="58" spans="1:5" ht="15.75">
      <c r="A58" s="21">
        <v>71.51</v>
      </c>
      <c r="B58" s="21">
        <v>0.67</v>
      </c>
      <c r="C58" s="21">
        <f t="shared" si="0"/>
        <v>0.6592151072894807</v>
      </c>
      <c r="D58" s="22">
        <f t="shared" si="1"/>
        <v>0.7007475253239928</v>
      </c>
      <c r="E58" s="21">
        <f t="shared" si="2"/>
        <v>96.18213773942256</v>
      </c>
    </row>
    <row r="59" spans="1:5" ht="15.75">
      <c r="A59" s="21">
        <v>74.76</v>
      </c>
      <c r="B59" s="21">
        <v>0.65</v>
      </c>
      <c r="C59" s="21">
        <f t="shared" si="0"/>
        <v>0.6399075109154552</v>
      </c>
      <c r="D59" s="22">
        <f t="shared" si="1"/>
        <v>0.6965451891070294</v>
      </c>
      <c r="E59" s="21">
        <f t="shared" si="2"/>
        <v>100.84802309880104</v>
      </c>
    </row>
    <row r="60" spans="1:5" ht="15.75">
      <c r="A60" s="21">
        <v>74.76</v>
      </c>
      <c r="B60" s="21">
        <v>0.69</v>
      </c>
      <c r="C60" s="21">
        <f t="shared" si="0"/>
        <v>0.6792864346640984</v>
      </c>
      <c r="D60" s="22">
        <f t="shared" si="1"/>
        <v>0.6965451891070294</v>
      </c>
      <c r="E60" s="21">
        <f t="shared" si="2"/>
        <v>100.84802309880104</v>
      </c>
    </row>
    <row r="61" spans="1:5" ht="15.75">
      <c r="A61" s="21">
        <v>76.3</v>
      </c>
      <c r="B61" s="21">
        <v>0.617</v>
      </c>
      <c r="C61" s="21">
        <f t="shared" si="0"/>
        <v>0.607586530722283</v>
      </c>
      <c r="D61" s="22">
        <f t="shared" si="1"/>
        <v>0.6945539282534531</v>
      </c>
      <c r="E61" s="21">
        <f t="shared" si="2"/>
        <v>103.06527353444758</v>
      </c>
    </row>
    <row r="62" spans="1:5" ht="15.75">
      <c r="A62" s="21">
        <v>76.3</v>
      </c>
      <c r="B62" s="21">
        <v>0.635</v>
      </c>
      <c r="C62" s="21">
        <f t="shared" si="0"/>
        <v>0.625311907631523</v>
      </c>
      <c r="D62" s="22">
        <f t="shared" si="1"/>
        <v>0.6945539282534531</v>
      </c>
      <c r="E62" s="21">
        <f t="shared" si="2"/>
        <v>103.06527353444758</v>
      </c>
    </row>
    <row r="63" spans="1:5" ht="15.75">
      <c r="A63" s="21">
        <v>79.1</v>
      </c>
      <c r="B63" s="21">
        <v>0.696</v>
      </c>
      <c r="C63" s="21">
        <f t="shared" si="0"/>
        <v>0.6857229991528307</v>
      </c>
      <c r="D63" s="22">
        <f t="shared" si="1"/>
        <v>0.6909334539742231</v>
      </c>
      <c r="E63" s="21">
        <f t="shared" si="2"/>
        <v>107.11776221319732</v>
      </c>
    </row>
    <row r="64" spans="1:5" ht="15.75">
      <c r="A64" s="21">
        <v>79.1</v>
      </c>
      <c r="B64" s="21">
        <v>0.74</v>
      </c>
      <c r="C64" s="21">
        <f t="shared" si="0"/>
        <v>0.7290733036969753</v>
      </c>
      <c r="D64" s="22">
        <f t="shared" si="1"/>
        <v>0.6909334539742231</v>
      </c>
      <c r="E64" s="21">
        <f t="shared" si="2"/>
        <v>107.11776221319732</v>
      </c>
    </row>
    <row r="65" spans="1:5" ht="15.75">
      <c r="A65" s="21">
        <v>82.2</v>
      </c>
      <c r="B65" s="21">
        <v>0.656</v>
      </c>
      <c r="C65" s="21">
        <f t="shared" si="0"/>
        <v>0.6466702613194804</v>
      </c>
      <c r="D65" s="22">
        <f t="shared" si="1"/>
        <v>0.6869250717365043</v>
      </c>
      <c r="E65" s="21">
        <f t="shared" si="2"/>
        <v>111.63062704744104</v>
      </c>
    </row>
    <row r="66" spans="1:5" ht="15.75">
      <c r="A66" s="21">
        <v>82.2</v>
      </c>
      <c r="B66" s="21">
        <v>0.671</v>
      </c>
      <c r="C66" s="21">
        <f t="shared" si="0"/>
        <v>0.6614569288801392</v>
      </c>
      <c r="D66" s="22">
        <f t="shared" si="1"/>
        <v>0.6869250717365043</v>
      </c>
      <c r="E66" s="21">
        <f t="shared" si="2"/>
        <v>111.63062704744104</v>
      </c>
    </row>
    <row r="67" spans="1:5" ht="15.75">
      <c r="A67" s="21">
        <v>84.44</v>
      </c>
      <c r="B67" s="21">
        <v>0.706</v>
      </c>
      <c r="C67" s="21">
        <f t="shared" si="0"/>
        <v>0.6962364883786016</v>
      </c>
      <c r="D67" s="22">
        <f t="shared" si="1"/>
        <v>0.6840286923131204</v>
      </c>
      <c r="E67" s="21">
        <f t="shared" si="2"/>
        <v>114.9053434813748</v>
      </c>
    </row>
    <row r="68" spans="1:5" ht="15.75">
      <c r="A68" s="21">
        <v>84.44</v>
      </c>
      <c r="B68" s="21">
        <v>0.715</v>
      </c>
      <c r="C68" s="21">
        <f t="shared" si="0"/>
        <v>0.7051120243494337</v>
      </c>
      <c r="D68" s="22">
        <f t="shared" si="1"/>
        <v>0.6840286923131204</v>
      </c>
      <c r="E68" s="21">
        <f t="shared" si="2"/>
        <v>114.9053434813748</v>
      </c>
    </row>
    <row r="69" spans="1:5" ht="15.75">
      <c r="A69" s="21">
        <v>87.79</v>
      </c>
      <c r="B69" s="21">
        <v>0.714</v>
      </c>
      <c r="C69" s="21">
        <f t="shared" si="0"/>
        <v>0.7045453182509485</v>
      </c>
      <c r="D69" s="22">
        <f t="shared" si="1"/>
        <v>0.6796970534433274</v>
      </c>
      <c r="E69" s="21">
        <f t="shared" si="2"/>
        <v>119.834009837995</v>
      </c>
    </row>
    <row r="70" spans="1:5" ht="15.75">
      <c r="A70" s="21">
        <v>87.79</v>
      </c>
      <c r="B70" s="21">
        <v>0.714</v>
      </c>
      <c r="C70" s="21">
        <f t="shared" si="0"/>
        <v>0.7045453182509485</v>
      </c>
      <c r="D70" s="22">
        <f t="shared" si="1"/>
        <v>0.6796970534433274</v>
      </c>
      <c r="E70" s="21">
        <f t="shared" si="2"/>
        <v>119.834009837995</v>
      </c>
    </row>
    <row r="71" spans="1:5" ht="15.75">
      <c r="A71" s="21">
        <v>87.99</v>
      </c>
      <c r="B71" s="21">
        <v>0.621</v>
      </c>
      <c r="C71" s="21">
        <f t="shared" si="0"/>
        <v>0.6127985912129797</v>
      </c>
      <c r="D71" s="22">
        <f t="shared" si="1"/>
        <v>0.6794384481376682</v>
      </c>
      <c r="E71" s="21">
        <f t="shared" si="2"/>
        <v>120.12837057155105</v>
      </c>
    </row>
    <row r="72" spans="1:5" ht="15.75">
      <c r="A72" s="21">
        <v>95.3</v>
      </c>
      <c r="B72" s="21">
        <v>0.7</v>
      </c>
      <c r="C72" s="21">
        <f t="shared" si="0"/>
        <v>0.6916526178002285</v>
      </c>
      <c r="D72" s="22">
        <f t="shared" si="1"/>
        <v>0.6699864242158216</v>
      </c>
      <c r="E72" s="21">
        <f t="shared" si="2"/>
        <v>131.0390394086934</v>
      </c>
    </row>
    <row r="73" spans="1:5" ht="15.75">
      <c r="A73" s="21">
        <v>95.3</v>
      </c>
      <c r="B73" s="21">
        <v>0.703</v>
      </c>
      <c r="C73" s="21">
        <f t="shared" si="0"/>
        <v>0.6946168433050866</v>
      </c>
      <c r="D73" s="22">
        <f t="shared" si="1"/>
        <v>0.6699864242158216</v>
      </c>
      <c r="E73" s="21">
        <f t="shared" si="2"/>
        <v>131.0390394086934</v>
      </c>
    </row>
    <row r="74" spans="1:5" ht="15.75">
      <c r="A74" s="21">
        <v>98.15</v>
      </c>
      <c r="B74" s="21">
        <v>0.726</v>
      </c>
      <c r="C74" s="21">
        <f t="shared" si="0"/>
        <v>0.7177054277011131</v>
      </c>
      <c r="D74" s="22">
        <f t="shared" si="1"/>
        <v>0.6663012986101767</v>
      </c>
      <c r="E74" s="21">
        <f t="shared" si="2"/>
        <v>135.31638361610342</v>
      </c>
    </row>
    <row r="75" spans="1:5" ht="15.75">
      <c r="A75" s="21">
        <v>98.15</v>
      </c>
      <c r="B75" s="21">
        <v>0.743</v>
      </c>
      <c r="C75" s="21">
        <f t="shared" si="0"/>
        <v>0.7345112021789629</v>
      </c>
      <c r="D75" s="22">
        <f t="shared" si="1"/>
        <v>0.6663012986101767</v>
      </c>
      <c r="E75" s="21">
        <f t="shared" si="2"/>
        <v>135.31638361610342</v>
      </c>
    </row>
    <row r="76" spans="1:5" ht="15.75">
      <c r="A76" s="23"/>
      <c r="B76" s="23"/>
      <c r="E76" s="21"/>
    </row>
    <row r="77" spans="1:5" ht="15.75">
      <c r="A77" s="23"/>
      <c r="B77" s="23"/>
      <c r="E77" s="21"/>
    </row>
    <row r="78" spans="1:5" ht="15.75">
      <c r="A78" s="23"/>
      <c r="B78" s="23"/>
      <c r="E78" s="21"/>
    </row>
    <row r="79" spans="1:5" ht="15.75">
      <c r="A79" s="23"/>
      <c r="B79" s="23"/>
      <c r="E79" s="21"/>
    </row>
    <row r="80" spans="1:5" ht="15.75">
      <c r="A80" s="23"/>
      <c r="B80" s="23"/>
      <c r="E80" s="21"/>
    </row>
    <row r="81" spans="1:5" ht="15.75">
      <c r="A81" s="23"/>
      <c r="B81" s="23"/>
      <c r="E81" s="21"/>
    </row>
    <row r="82" spans="1:5" ht="15.75">
      <c r="A82" s="23"/>
      <c r="B82" s="23"/>
      <c r="E82" s="21"/>
    </row>
    <row r="83" spans="1:5" ht="15.75">
      <c r="A83" s="23"/>
      <c r="B83" s="23"/>
      <c r="E83" s="21"/>
    </row>
    <row r="84" spans="1:5" ht="15.75">
      <c r="A84" s="23"/>
      <c r="B84" s="23"/>
      <c r="E84" s="21"/>
    </row>
    <row r="85" spans="1:5" ht="15.75">
      <c r="A85" s="23"/>
      <c r="B85" s="23"/>
      <c r="E85" s="21"/>
    </row>
    <row r="86" spans="1:5" ht="15.75">
      <c r="A86" s="23"/>
      <c r="B86" s="23"/>
      <c r="E86" s="21"/>
    </row>
    <row r="87" spans="1:5" ht="15.75">
      <c r="A87" s="23"/>
      <c r="B87" s="23"/>
      <c r="E87" s="21"/>
    </row>
    <row r="88" spans="1:5" ht="15.75">
      <c r="A88" s="23"/>
      <c r="B88" s="23"/>
      <c r="E88" s="21"/>
    </row>
    <row r="89" spans="1:5" ht="15.75">
      <c r="A89" s="23"/>
      <c r="B89" s="23"/>
      <c r="E89" s="21"/>
    </row>
    <row r="90" spans="1:5" ht="15.75">
      <c r="A90" s="23"/>
      <c r="B90" s="23"/>
      <c r="E90" s="21"/>
    </row>
    <row r="91" spans="1:5" ht="15.75">
      <c r="A91" s="23"/>
      <c r="B91" s="23"/>
      <c r="E91" s="21"/>
    </row>
    <row r="92" spans="1:5" ht="15.75">
      <c r="A92" s="23"/>
      <c r="B92" s="23"/>
      <c r="E92" s="21"/>
    </row>
    <row r="93" spans="1:5" ht="15.75">
      <c r="A93" s="23"/>
      <c r="B93" s="23"/>
      <c r="E93" s="21"/>
    </row>
    <row r="94" spans="1:5" ht="15.75">
      <c r="A94" s="23"/>
      <c r="B94" s="23"/>
      <c r="E94" s="21"/>
    </row>
    <row r="95" spans="1:5" ht="15.75">
      <c r="A95" s="23"/>
      <c r="B95" s="23"/>
      <c r="E95" s="21"/>
    </row>
    <row r="96" spans="1:5" ht="15.75">
      <c r="A96" s="23"/>
      <c r="B96" s="23"/>
      <c r="E96" s="21"/>
    </row>
    <row r="97" spans="1:5" ht="15.75">
      <c r="A97" s="23"/>
      <c r="B97" s="23"/>
      <c r="E97" s="21"/>
    </row>
    <row r="98" spans="1:5" ht="15.75">
      <c r="A98" s="23"/>
      <c r="B98" s="23"/>
      <c r="E98" s="21"/>
    </row>
    <row r="99" spans="1:5" ht="15.75">
      <c r="A99" s="23"/>
      <c r="B99" s="23"/>
      <c r="E99" s="21"/>
    </row>
    <row r="100" spans="1:5" ht="15.75">
      <c r="A100" s="23"/>
      <c r="B100" s="23"/>
      <c r="E100" s="21"/>
    </row>
    <row r="101" spans="1:5" ht="15.75">
      <c r="A101" s="23"/>
      <c r="B101" s="23"/>
      <c r="E101" s="21"/>
    </row>
    <row r="102" spans="1:5" ht="15.75">
      <c r="A102" s="23"/>
      <c r="B102" s="23"/>
      <c r="E102" s="21"/>
    </row>
    <row r="103" spans="1:5" ht="15.75">
      <c r="A103" s="23"/>
      <c r="B103" s="23"/>
      <c r="E103" s="21"/>
    </row>
    <row r="104" spans="1:5" ht="15.75">
      <c r="A104" s="23"/>
      <c r="B104" s="23"/>
      <c r="E104" s="21"/>
    </row>
    <row r="105" spans="1:5" ht="15.75">
      <c r="A105" s="23"/>
      <c r="B105" s="23"/>
      <c r="E105" s="21"/>
    </row>
    <row r="106" spans="1:5" ht="15.75">
      <c r="A106" s="23"/>
      <c r="B106" s="23"/>
      <c r="E106" s="21"/>
    </row>
    <row r="107" spans="1:5" ht="15.75">
      <c r="A107" s="23"/>
      <c r="B107" s="23"/>
      <c r="E107" s="21"/>
    </row>
    <row r="108" spans="1:5" ht="15.75">
      <c r="A108" s="23"/>
      <c r="B108" s="23"/>
      <c r="E108" s="21"/>
    </row>
    <row r="109" spans="1:5" ht="15.75">
      <c r="A109" s="23"/>
      <c r="B109" s="23"/>
      <c r="E109" s="21"/>
    </row>
    <row r="110" spans="1:5" ht="15.75">
      <c r="A110" s="23"/>
      <c r="B110" s="23"/>
      <c r="E110" s="21"/>
    </row>
    <row r="111" spans="1:5" ht="15.75">
      <c r="A111" s="23"/>
      <c r="B111" s="23"/>
      <c r="E111" s="21"/>
    </row>
    <row r="112" spans="1:5" ht="15.75">
      <c r="A112" s="23"/>
      <c r="B112" s="23"/>
      <c r="E112" s="21"/>
    </row>
    <row r="113" spans="1:5" ht="15.75">
      <c r="A113" s="23"/>
      <c r="B113" s="23"/>
      <c r="E113" s="21"/>
    </row>
    <row r="114" spans="1:5" ht="15.75">
      <c r="A114" s="23"/>
      <c r="B114" s="23"/>
      <c r="E114" s="21"/>
    </row>
    <row r="115" spans="1:5" ht="15.75">
      <c r="A115" s="23"/>
      <c r="B115" s="23"/>
      <c r="E115" s="21"/>
    </row>
    <row r="116" spans="1:5" ht="15.75">
      <c r="A116" s="23"/>
      <c r="B116" s="23"/>
      <c r="E116" s="21"/>
    </row>
    <row r="117" spans="1:5" ht="15.75">
      <c r="A117" s="23"/>
      <c r="B117" s="23"/>
      <c r="E117" s="21"/>
    </row>
    <row r="118" spans="1:5" ht="15.75">
      <c r="A118" s="23"/>
      <c r="B118" s="23"/>
      <c r="E118" s="21"/>
    </row>
    <row r="119" spans="1:5" ht="15.75">
      <c r="A119" s="23"/>
      <c r="B119" s="23"/>
      <c r="E119" s="21"/>
    </row>
    <row r="120" spans="1:5" ht="15.75">
      <c r="A120" s="23"/>
      <c r="B120" s="23"/>
      <c r="E120" s="21"/>
    </row>
    <row r="121" spans="1:5" ht="15.75">
      <c r="A121" s="23"/>
      <c r="B121" s="23"/>
      <c r="E121" s="21"/>
    </row>
    <row r="122" spans="1:5" ht="15.75">
      <c r="A122" s="23"/>
      <c r="B122" s="23"/>
      <c r="E122" s="21"/>
    </row>
    <row r="123" spans="1:5" ht="15.75">
      <c r="A123" s="23"/>
      <c r="B123" s="23"/>
      <c r="E123" s="21"/>
    </row>
    <row r="124" spans="1:5" ht="15.75">
      <c r="A124" s="23"/>
      <c r="B124" s="23"/>
      <c r="E124" s="21"/>
    </row>
    <row r="125" spans="1:5" ht="15.75">
      <c r="A125" s="23"/>
      <c r="B125" s="23"/>
      <c r="E125" s="21"/>
    </row>
    <row r="126" spans="1:5" ht="15.75">
      <c r="A126" s="23"/>
      <c r="B126" s="23"/>
      <c r="E126" s="21"/>
    </row>
    <row r="127" spans="1:5" ht="15.75">
      <c r="A127" s="23"/>
      <c r="B127" s="23"/>
      <c r="E127" s="21"/>
    </row>
    <row r="128" spans="1:5" ht="15.75">
      <c r="A128" s="23"/>
      <c r="B128" s="23"/>
      <c r="E128" s="21"/>
    </row>
    <row r="129" spans="1:5" ht="15.75">
      <c r="A129" s="23"/>
      <c r="B129" s="23"/>
      <c r="E129" s="21"/>
    </row>
    <row r="130" spans="1:5" ht="15.75">
      <c r="A130" s="23"/>
      <c r="B130" s="23"/>
      <c r="E130" s="21"/>
    </row>
    <row r="131" spans="1:5" ht="15.75">
      <c r="A131" s="23"/>
      <c r="B131" s="23"/>
      <c r="E131" s="21"/>
    </row>
    <row r="132" spans="1:5" ht="15.75">
      <c r="A132" s="23"/>
      <c r="B132" s="23"/>
      <c r="E132" s="21"/>
    </row>
    <row r="133" spans="1:5" ht="15.75">
      <c r="A133" s="23"/>
      <c r="B133" s="23"/>
      <c r="E133" s="21"/>
    </row>
    <row r="134" spans="1:5" ht="15.75">
      <c r="A134" s="23"/>
      <c r="B134" s="23"/>
      <c r="E134" s="21"/>
    </row>
    <row r="135" spans="1:5" ht="15.75">
      <c r="A135" s="23"/>
      <c r="B135" s="23"/>
      <c r="E135" s="21"/>
    </row>
    <row r="136" spans="1:5" ht="15.75">
      <c r="A136" s="23"/>
      <c r="B136" s="23"/>
      <c r="E136" s="21"/>
    </row>
    <row r="137" spans="1:5" ht="15.75">
      <c r="A137" s="23"/>
      <c r="B137" s="23"/>
      <c r="E137" s="21"/>
    </row>
    <row r="138" spans="1:5" ht="15.75">
      <c r="A138" s="23"/>
      <c r="B138" s="23"/>
      <c r="E138" s="21"/>
    </row>
    <row r="139" spans="1:5" ht="15.75">
      <c r="A139" s="23"/>
      <c r="B139" s="23"/>
      <c r="E139" s="21"/>
    </row>
    <row r="140" spans="1:5" ht="15.75">
      <c r="A140" s="23"/>
      <c r="B140" s="23"/>
      <c r="E140" s="21"/>
    </row>
    <row r="141" spans="1:5" ht="15.75">
      <c r="A141" s="23"/>
      <c r="B141" s="23"/>
      <c r="E141" s="21"/>
    </row>
    <row r="142" spans="1:5" ht="15.75">
      <c r="A142" s="23"/>
      <c r="B142" s="23"/>
      <c r="E142" s="21"/>
    </row>
    <row r="143" spans="1:5" ht="15.75">
      <c r="A143" s="23"/>
      <c r="B143" s="23"/>
      <c r="E143" s="21"/>
    </row>
    <row r="144" spans="1:5" ht="15.75">
      <c r="A144" s="23"/>
      <c r="B144" s="23"/>
      <c r="E144" s="21"/>
    </row>
    <row r="145" spans="1:5" ht="15.75">
      <c r="A145" s="23"/>
      <c r="B145" s="23"/>
      <c r="E145" s="21"/>
    </row>
    <row r="146" spans="1:5" ht="15.75">
      <c r="A146" s="23"/>
      <c r="B146" s="23"/>
      <c r="E146" s="21"/>
    </row>
    <row r="147" spans="1:5" ht="15.75">
      <c r="A147" s="23"/>
      <c r="B147" s="23"/>
      <c r="E147" s="21"/>
    </row>
    <row r="148" spans="1:5" ht="15.75">
      <c r="A148" s="23"/>
      <c r="B148" s="23"/>
      <c r="E148" s="21"/>
    </row>
    <row r="149" spans="1:5" ht="15.75">
      <c r="A149" s="23"/>
      <c r="B149" s="23"/>
      <c r="E149" s="21"/>
    </row>
    <row r="150" spans="1:5" ht="15.75">
      <c r="A150" s="23"/>
      <c r="B150" s="23"/>
      <c r="E150" s="21"/>
    </row>
    <row r="151" spans="1:5" ht="15.75">
      <c r="A151" s="23"/>
      <c r="B151" s="23"/>
      <c r="E151" s="21"/>
    </row>
    <row r="152" spans="1:5" ht="15.75">
      <c r="A152" s="23"/>
      <c r="B152" s="23"/>
      <c r="E152" s="21"/>
    </row>
    <row r="153" spans="1:5" ht="15.75">
      <c r="A153" s="23"/>
      <c r="B153" s="23"/>
      <c r="E153" s="21"/>
    </row>
    <row r="154" spans="1:5" ht="15.75">
      <c r="A154" s="23"/>
      <c r="B154" s="23"/>
      <c r="E154" s="21"/>
    </row>
    <row r="155" spans="1:5" ht="15.75">
      <c r="A155" s="23"/>
      <c r="B155" s="23"/>
      <c r="E155" s="21"/>
    </row>
    <row r="156" spans="1:5" ht="15.75">
      <c r="A156" s="23"/>
      <c r="B156" s="23"/>
      <c r="E156" s="21"/>
    </row>
    <row r="157" spans="1:5" ht="15.75">
      <c r="A157" s="23"/>
      <c r="B157" s="23"/>
      <c r="E157" s="21"/>
    </row>
    <row r="158" spans="1:5" ht="15.75">
      <c r="A158" s="23"/>
      <c r="B158" s="23"/>
      <c r="E158" s="21"/>
    </row>
    <row r="159" spans="1:5" ht="15.75">
      <c r="A159" s="23"/>
      <c r="B159" s="23"/>
      <c r="E159" s="21"/>
    </row>
    <row r="160" spans="1:5" ht="15.75">
      <c r="A160" s="23"/>
      <c r="B160" s="23"/>
      <c r="E160" s="21"/>
    </row>
    <row r="161" spans="1:5" ht="15.75">
      <c r="A161" s="23"/>
      <c r="B161" s="23"/>
      <c r="E161" s="21"/>
    </row>
    <row r="162" spans="1:5" ht="15.75">
      <c r="A162" s="23"/>
      <c r="B162" s="23"/>
      <c r="E162" s="21"/>
    </row>
    <row r="163" spans="1:5" ht="15.75">
      <c r="A163" s="23"/>
      <c r="B163" s="23"/>
      <c r="E163" s="21"/>
    </row>
    <row r="164" spans="1:5" ht="15.75">
      <c r="A164" s="23"/>
      <c r="B164" s="23"/>
      <c r="E164" s="21"/>
    </row>
    <row r="165" spans="1:5" ht="15.75">
      <c r="A165" s="23"/>
      <c r="B165" s="23"/>
      <c r="E165" s="21"/>
    </row>
    <row r="166" spans="1:5" ht="15.75">
      <c r="A166" s="23"/>
      <c r="B166" s="23"/>
      <c r="E166" s="21"/>
    </row>
    <row r="167" spans="1:5" ht="15.75">
      <c r="A167" s="23"/>
      <c r="B167" s="23"/>
      <c r="E167" s="21"/>
    </row>
    <row r="168" spans="1:5" ht="15.75">
      <c r="A168" s="23"/>
      <c r="B168" s="23"/>
      <c r="E168" s="21"/>
    </row>
    <row r="169" spans="1:5" ht="15.75">
      <c r="A169" s="23"/>
      <c r="B169" s="23"/>
      <c r="E169" s="21"/>
    </row>
    <row r="170" spans="1:5" ht="15.75">
      <c r="A170" s="23"/>
      <c r="B170" s="23"/>
      <c r="E170" s="21"/>
    </row>
    <row r="171" spans="1:5" ht="15.75">
      <c r="A171" s="23"/>
      <c r="B171" s="23"/>
      <c r="E171" s="21"/>
    </row>
    <row r="172" spans="1:5" ht="15.75">
      <c r="A172" s="23"/>
      <c r="B172" s="23"/>
      <c r="E172" s="21"/>
    </row>
    <row r="173" spans="1:5" ht="15.75">
      <c r="A173" s="23"/>
      <c r="B173" s="23"/>
      <c r="E173" s="21"/>
    </row>
    <row r="174" spans="1:5" ht="15.75">
      <c r="A174" s="23"/>
      <c r="B174" s="23"/>
      <c r="E174" s="21"/>
    </row>
    <row r="175" spans="1:5" ht="15.75">
      <c r="A175" s="23"/>
      <c r="B175" s="23"/>
      <c r="E175" s="21"/>
    </row>
    <row r="176" spans="1:5" ht="15.75">
      <c r="A176" s="23"/>
      <c r="B176" s="23"/>
      <c r="E176" s="21"/>
    </row>
    <row r="177" spans="1:5" ht="15.75">
      <c r="A177" s="23"/>
      <c r="B177" s="23"/>
      <c r="E177" s="21"/>
    </row>
    <row r="178" spans="1:5" ht="15.75">
      <c r="A178" s="23"/>
      <c r="B178" s="23"/>
      <c r="E178" s="21"/>
    </row>
    <row r="179" spans="1:5" ht="15.75">
      <c r="A179" s="23"/>
      <c r="B179" s="23"/>
      <c r="E179" s="21"/>
    </row>
    <row r="180" spans="1:5" ht="15.75">
      <c r="A180" s="23"/>
      <c r="B180" s="23"/>
      <c r="E180" s="21"/>
    </row>
    <row r="181" spans="1:5" ht="15.75">
      <c r="A181" s="23"/>
      <c r="B181" s="23"/>
      <c r="E181" s="21"/>
    </row>
    <row r="182" spans="1:5" ht="15.75">
      <c r="A182" s="23"/>
      <c r="B182" s="23"/>
      <c r="E182" s="21"/>
    </row>
    <row r="183" spans="1:5" ht="15.75">
      <c r="A183" s="23"/>
      <c r="B183" s="23"/>
      <c r="E183" s="21"/>
    </row>
    <row r="184" spans="1:5" ht="15.75">
      <c r="A184" s="23"/>
      <c r="B184" s="23"/>
      <c r="E184" s="21"/>
    </row>
    <row r="185" spans="1:5" ht="15.75">
      <c r="A185" s="23"/>
      <c r="B185" s="23"/>
      <c r="E185" s="21"/>
    </row>
    <row r="186" spans="1:5" ht="15.75">
      <c r="A186" s="23"/>
      <c r="B186" s="23"/>
      <c r="E186" s="21"/>
    </row>
    <row r="187" spans="1:5" ht="15.75">
      <c r="A187" s="23"/>
      <c r="B187" s="23"/>
      <c r="E187" s="21"/>
    </row>
    <row r="188" spans="1:5" ht="15.75">
      <c r="A188" s="23"/>
      <c r="B188" s="23"/>
      <c r="E188" s="21"/>
    </row>
    <row r="189" spans="1:5" ht="15.75">
      <c r="A189" s="23"/>
      <c r="B189" s="23"/>
      <c r="E189" s="21"/>
    </row>
    <row r="190" spans="1:5" ht="15.75">
      <c r="A190" s="23"/>
      <c r="B190" s="23"/>
      <c r="E190" s="21"/>
    </row>
    <row r="191" spans="1:5" ht="15.75">
      <c r="A191" s="23"/>
      <c r="B191" s="23"/>
      <c r="E191" s="21"/>
    </row>
    <row r="192" spans="1:5" ht="15.75">
      <c r="A192" s="23"/>
      <c r="B192" s="23"/>
      <c r="E192" s="21"/>
    </row>
    <row r="193" spans="1:5" ht="15.75">
      <c r="A193" s="23"/>
      <c r="B193" s="23"/>
      <c r="E193" s="21"/>
    </row>
    <row r="194" spans="1:5" ht="15.75">
      <c r="A194" s="23"/>
      <c r="B194" s="23"/>
      <c r="E194" s="21"/>
    </row>
    <row r="195" spans="1:5" ht="15.75">
      <c r="A195" s="23"/>
      <c r="B195" s="23"/>
      <c r="E195" s="21"/>
    </row>
    <row r="196" spans="1:5" ht="15.75">
      <c r="A196" s="23"/>
      <c r="B196" s="23"/>
      <c r="E196" s="21"/>
    </row>
    <row r="197" spans="1:5" ht="15.75">
      <c r="A197" s="23"/>
      <c r="B197" s="23"/>
      <c r="E197" s="21"/>
    </row>
    <row r="198" spans="1:5" ht="15.75">
      <c r="A198" s="23"/>
      <c r="B198" s="23"/>
      <c r="E198" s="21"/>
    </row>
    <row r="199" spans="1:5" ht="15.75">
      <c r="A199" s="23"/>
      <c r="B199" s="23"/>
      <c r="E199" s="21"/>
    </row>
    <row r="200" spans="1:5" ht="15.75">
      <c r="A200" s="23"/>
      <c r="B200" s="23"/>
      <c r="E200" s="21"/>
    </row>
    <row r="201" spans="1:5" ht="15.75">
      <c r="A201" s="23"/>
      <c r="B201" s="23"/>
      <c r="E201" s="21"/>
    </row>
    <row r="202" spans="1:5" ht="15.75">
      <c r="A202" s="23"/>
      <c r="B202" s="23"/>
      <c r="E202" s="21"/>
    </row>
    <row r="203" spans="1:5" ht="15.75">
      <c r="A203" s="23"/>
      <c r="B203" s="23"/>
      <c r="E203" s="21"/>
    </row>
    <row r="204" spans="1:5" ht="15.75">
      <c r="A204" s="23"/>
      <c r="B204" s="23"/>
      <c r="E204" s="21"/>
    </row>
    <row r="205" spans="1:5" ht="15.75">
      <c r="A205" s="23"/>
      <c r="B205" s="23"/>
      <c r="E205" s="21"/>
    </row>
    <row r="206" spans="1:5" ht="15.75">
      <c r="A206" s="23"/>
      <c r="B206" s="23"/>
      <c r="E206" s="21"/>
    </row>
    <row r="207" spans="1:5" ht="15.75">
      <c r="A207" s="23"/>
      <c r="B207" s="23"/>
      <c r="E207" s="21"/>
    </row>
    <row r="208" spans="1:5" ht="15.75">
      <c r="A208" s="23"/>
      <c r="B208" s="23"/>
      <c r="E208" s="21"/>
    </row>
    <row r="209" spans="1:5" ht="15.75">
      <c r="A209" s="23"/>
      <c r="B209" s="23"/>
      <c r="E209" s="21"/>
    </row>
    <row r="210" spans="1:5" ht="15.75">
      <c r="A210" s="23"/>
      <c r="B210" s="23"/>
      <c r="E210" s="21"/>
    </row>
    <row r="211" spans="1:5" ht="15.75">
      <c r="A211" s="23"/>
      <c r="B211" s="23"/>
      <c r="E211" s="21"/>
    </row>
    <row r="212" spans="1:5" ht="15.75">
      <c r="A212" s="23"/>
      <c r="B212" s="23"/>
      <c r="E212" s="21"/>
    </row>
    <row r="213" spans="1:5" ht="15.75">
      <c r="A213" s="23"/>
      <c r="B213" s="23"/>
      <c r="E213" s="21"/>
    </row>
    <row r="214" spans="1:5" ht="15.75">
      <c r="A214" s="23"/>
      <c r="B214" s="23"/>
      <c r="E214" s="21"/>
    </row>
    <row r="215" spans="1:5" ht="15.75">
      <c r="A215" s="23"/>
      <c r="B215" s="23"/>
      <c r="E215" s="21"/>
    </row>
    <row r="216" spans="1:5" ht="15.75">
      <c r="A216" s="23"/>
      <c r="B216" s="23"/>
      <c r="E216" s="21"/>
    </row>
    <row r="217" spans="1:5" ht="15.75">
      <c r="A217" s="23"/>
      <c r="B217" s="23"/>
      <c r="E217" s="21"/>
    </row>
    <row r="218" spans="1:5" ht="15.75">
      <c r="A218" s="23"/>
      <c r="B218" s="23"/>
      <c r="E218" s="21"/>
    </row>
    <row r="219" spans="1:5" ht="15.75">
      <c r="A219" s="23"/>
      <c r="B219" s="23"/>
      <c r="E219" s="21"/>
    </row>
    <row r="220" spans="1:5" ht="15.75">
      <c r="A220" s="23"/>
      <c r="B220" s="23"/>
      <c r="E220" s="21"/>
    </row>
    <row r="221" spans="1:5" ht="15.75">
      <c r="A221" s="23"/>
      <c r="B221" s="23"/>
      <c r="E221" s="21"/>
    </row>
    <row r="222" spans="1:5" ht="15.75">
      <c r="A222" s="23"/>
      <c r="B222" s="23"/>
      <c r="E222" s="21"/>
    </row>
    <row r="223" spans="1:5" ht="15.75">
      <c r="A223" s="23"/>
      <c r="B223" s="23"/>
      <c r="E223" s="21"/>
    </row>
    <row r="224" spans="1:5" ht="15.75">
      <c r="A224" s="23"/>
      <c r="B224" s="23"/>
      <c r="E224" s="21"/>
    </row>
    <row r="225" spans="1:5" ht="15.75">
      <c r="A225" s="23"/>
      <c r="B225" s="23"/>
      <c r="E225" s="21"/>
    </row>
    <row r="226" spans="1:5" ht="15.75">
      <c r="A226" s="23"/>
      <c r="B226" s="23"/>
      <c r="E226" s="21"/>
    </row>
    <row r="227" spans="1:5" ht="15.75">
      <c r="A227" s="23"/>
      <c r="B227" s="23"/>
      <c r="E227" s="21"/>
    </row>
    <row r="228" spans="1:5" ht="15.75">
      <c r="A228" s="23"/>
      <c r="B228" s="23"/>
      <c r="E228" s="21"/>
    </row>
    <row r="229" spans="1:5" ht="15.75">
      <c r="A229" s="23"/>
      <c r="B229" s="23"/>
      <c r="E229" s="21"/>
    </row>
    <row r="230" spans="1:5" ht="15.75">
      <c r="A230" s="23"/>
      <c r="B230" s="23"/>
      <c r="E230" s="21"/>
    </row>
    <row r="231" spans="1:5" ht="15.75">
      <c r="A231" s="23"/>
      <c r="B231" s="23"/>
      <c r="E231" s="21"/>
    </row>
    <row r="232" spans="1:5" ht="15.75">
      <c r="A232" s="23"/>
      <c r="B232" s="23"/>
      <c r="E232" s="21"/>
    </row>
    <row r="233" spans="1:5" ht="15.75">
      <c r="A233" s="23"/>
      <c r="B233" s="23"/>
      <c r="E233" s="21"/>
    </row>
    <row r="234" spans="1:5" ht="15.75">
      <c r="A234" s="23"/>
      <c r="B234" s="23"/>
      <c r="E234" s="21"/>
    </row>
    <row r="235" spans="1:5" ht="15.75">
      <c r="A235" s="23"/>
      <c r="B235" s="23"/>
      <c r="E235" s="21"/>
    </row>
    <row r="236" spans="1:5" ht="15.75">
      <c r="A236" s="23"/>
      <c r="B236" s="23"/>
      <c r="E236" s="21"/>
    </row>
    <row r="237" spans="1:5" ht="15.75">
      <c r="A237" s="23"/>
      <c r="B237" s="23"/>
      <c r="E237" s="21"/>
    </row>
    <row r="238" spans="1:5" ht="15.75">
      <c r="A238" s="23"/>
      <c r="B238" s="23"/>
      <c r="E238" s="21"/>
    </row>
    <row r="239" spans="1:5" ht="15.75">
      <c r="A239" s="23"/>
      <c r="B239" s="23"/>
      <c r="E239" s="21"/>
    </row>
    <row r="240" spans="1:5" ht="15.75">
      <c r="A240" s="23"/>
      <c r="B240" s="23"/>
      <c r="E240" s="21"/>
    </row>
    <row r="241" spans="1:5" ht="15.75">
      <c r="A241" s="23"/>
      <c r="B241" s="23"/>
      <c r="E241" s="21"/>
    </row>
    <row r="242" spans="1:5" ht="15.75">
      <c r="A242" s="23"/>
      <c r="B242" s="23"/>
      <c r="E242" s="21"/>
    </row>
    <row r="243" spans="1:5" ht="15.75">
      <c r="A243" s="23"/>
      <c r="B243" s="23"/>
      <c r="E243" s="21"/>
    </row>
    <row r="244" spans="1:5" ht="15.75">
      <c r="A244" s="23"/>
      <c r="B244" s="23"/>
      <c r="E244" s="21"/>
    </row>
    <row r="245" spans="1:5" ht="15.75">
      <c r="A245" s="23"/>
      <c r="B245" s="23"/>
      <c r="E245" s="21"/>
    </row>
    <row r="246" spans="1:5" ht="15.75">
      <c r="A246" s="23"/>
      <c r="B246" s="23"/>
      <c r="E246" s="21"/>
    </row>
    <row r="247" spans="1:5" ht="15.75">
      <c r="A247" s="23"/>
      <c r="B247" s="23"/>
      <c r="E247" s="21"/>
    </row>
    <row r="248" spans="1:5" ht="15.75">
      <c r="A248" s="23"/>
      <c r="B248" s="23"/>
      <c r="E248" s="21"/>
    </row>
    <row r="249" spans="1:5" ht="15.75">
      <c r="A249" s="23"/>
      <c r="B249" s="23"/>
      <c r="E249" s="21"/>
    </row>
    <row r="250" spans="1:5" ht="15.75">
      <c r="A250" s="23"/>
      <c r="B250" s="23"/>
      <c r="E250" s="21"/>
    </row>
    <row r="251" spans="1:5" ht="15.75">
      <c r="A251" s="23"/>
      <c r="B251" s="23"/>
      <c r="E251" s="21"/>
    </row>
    <row r="252" spans="1:5" ht="15.75">
      <c r="A252" s="23"/>
      <c r="B252" s="23"/>
      <c r="E252" s="21"/>
    </row>
    <row r="253" spans="1:5" ht="15.75">
      <c r="A253" s="23"/>
      <c r="B253" s="23"/>
      <c r="E253" s="21"/>
    </row>
    <row r="254" spans="1:5" ht="15.75">
      <c r="A254" s="23"/>
      <c r="B254" s="23"/>
      <c r="E254" s="21"/>
    </row>
    <row r="255" spans="1:5" ht="15.75">
      <c r="A255" s="23"/>
      <c r="B255" s="23"/>
      <c r="E255" s="21"/>
    </row>
    <row r="256" spans="1:5" ht="15.75">
      <c r="A256" s="23"/>
      <c r="B256" s="23"/>
      <c r="E256" s="21"/>
    </row>
    <row r="257" spans="1:5" ht="15.75">
      <c r="A257" s="23"/>
      <c r="B257" s="23"/>
      <c r="E257" s="21"/>
    </row>
    <row r="258" spans="1:5" ht="15.75">
      <c r="A258" s="23"/>
      <c r="B258" s="23"/>
      <c r="E258" s="21"/>
    </row>
    <row r="259" spans="1:5" ht="15.75">
      <c r="A259" s="23"/>
      <c r="B259" s="23"/>
      <c r="E259" s="21"/>
    </row>
    <row r="260" spans="1:5" ht="15.75">
      <c r="A260" s="23"/>
      <c r="B260" s="23"/>
      <c r="E260" s="21"/>
    </row>
    <row r="261" spans="1:5" ht="15.75">
      <c r="A261" s="23"/>
      <c r="B261" s="23"/>
      <c r="E261" s="21"/>
    </row>
    <row r="262" spans="1:5" ht="15.75">
      <c r="A262" s="23"/>
      <c r="B262" s="23"/>
      <c r="E262" s="21"/>
    </row>
    <row r="263" spans="1:5" ht="15.75">
      <c r="A263" s="23"/>
      <c r="B263" s="23"/>
      <c r="E263" s="21"/>
    </row>
    <row r="264" spans="1:5" ht="15.75">
      <c r="A264" s="23"/>
      <c r="B264" s="23"/>
      <c r="E264" s="21"/>
    </row>
    <row r="265" spans="1:5" ht="15.75">
      <c r="A265" s="23"/>
      <c r="B265" s="23"/>
      <c r="E265" s="21"/>
    </row>
    <row r="266" spans="1:5" ht="15.75">
      <c r="A266" s="23"/>
      <c r="B266" s="23"/>
      <c r="E266" s="21"/>
    </row>
    <row r="267" spans="1:5" ht="15.75">
      <c r="A267" s="23"/>
      <c r="B267" s="23"/>
      <c r="E267" s="21"/>
    </row>
    <row r="268" spans="1:5" ht="15.75">
      <c r="A268" s="23"/>
      <c r="B268" s="23"/>
      <c r="E268" s="21"/>
    </row>
    <row r="269" spans="1:5" ht="15.75">
      <c r="A269" s="23"/>
      <c r="B269" s="23"/>
      <c r="E269" s="21"/>
    </row>
    <row r="270" spans="1:5" ht="15.75">
      <c r="A270" s="23"/>
      <c r="B270" s="23"/>
      <c r="E270" s="21"/>
    </row>
    <row r="271" spans="1:5" ht="15.75">
      <c r="A271" s="23"/>
      <c r="B271" s="23"/>
      <c r="E271" s="21"/>
    </row>
    <row r="272" spans="1:5" ht="15.75">
      <c r="A272" s="23"/>
      <c r="B272" s="23"/>
      <c r="E272" s="21"/>
    </row>
    <row r="273" spans="1:5" ht="15.75">
      <c r="A273" s="23"/>
      <c r="B273" s="23"/>
      <c r="E273" s="21"/>
    </row>
    <row r="274" spans="1:5" ht="15.75">
      <c r="A274" s="23"/>
      <c r="B274" s="23"/>
      <c r="E274" s="21"/>
    </row>
    <row r="275" spans="1:5" ht="15.75">
      <c r="A275" s="23"/>
      <c r="B275" s="23"/>
      <c r="E275" s="21"/>
    </row>
    <row r="276" spans="1:5" ht="15.75">
      <c r="A276" s="23"/>
      <c r="B276" s="23"/>
      <c r="E276" s="21"/>
    </row>
    <row r="277" spans="1:5" ht="15.75">
      <c r="A277" s="23"/>
      <c r="B277" s="23"/>
      <c r="E277" s="21"/>
    </row>
    <row r="278" spans="1:5" ht="15.75">
      <c r="A278" s="23"/>
      <c r="B278" s="23"/>
      <c r="E278" s="21"/>
    </row>
    <row r="279" spans="1:5" ht="15.75">
      <c r="A279" s="23"/>
      <c r="B279" s="23"/>
      <c r="E279" s="21"/>
    </row>
    <row r="280" spans="1:5" ht="15.75">
      <c r="A280" s="23"/>
      <c r="B280" s="23"/>
      <c r="E280" s="21"/>
    </row>
    <row r="281" spans="1:5" ht="15.75">
      <c r="A281" s="23"/>
      <c r="B281" s="23"/>
      <c r="E281" s="21"/>
    </row>
    <row r="282" spans="1:5" ht="15.75">
      <c r="A282" s="23"/>
      <c r="B282" s="23"/>
      <c r="E282" s="21"/>
    </row>
    <row r="283" spans="1:5" ht="15.75">
      <c r="A283" s="23"/>
      <c r="B283" s="23"/>
      <c r="E283" s="21"/>
    </row>
    <row r="284" spans="1:5" ht="15.75">
      <c r="A284" s="23"/>
      <c r="B284" s="23"/>
      <c r="E284" s="21"/>
    </row>
    <row r="285" spans="1:5" ht="15.75">
      <c r="A285" s="23"/>
      <c r="B285" s="23"/>
      <c r="E285" s="21"/>
    </row>
    <row r="286" spans="1:5" ht="15.75">
      <c r="A286" s="23"/>
      <c r="B286" s="23"/>
      <c r="E286" s="21"/>
    </row>
    <row r="287" spans="1:5" ht="15.75">
      <c r="A287" s="23"/>
      <c r="B287" s="23"/>
      <c r="E287" s="21"/>
    </row>
    <row r="288" spans="1:5" ht="15.75">
      <c r="A288" s="23"/>
      <c r="B288" s="23"/>
      <c r="E288" s="21"/>
    </row>
    <row r="289" spans="1:5" ht="15.75">
      <c r="A289" s="23"/>
      <c r="B289" s="23"/>
      <c r="E289" s="21"/>
    </row>
    <row r="290" spans="1:5" ht="15.75">
      <c r="A290" s="23"/>
      <c r="B290" s="23"/>
      <c r="E290" s="21"/>
    </row>
    <row r="291" spans="1:5" ht="15.75">
      <c r="A291" s="23"/>
      <c r="B291" s="23"/>
      <c r="E291" s="21"/>
    </row>
    <row r="292" spans="1:5" ht="15.75">
      <c r="A292" s="23"/>
      <c r="B292" s="23"/>
      <c r="E292" s="21"/>
    </row>
    <row r="293" spans="1:5" ht="15.75">
      <c r="A293" s="23"/>
      <c r="B293" s="23"/>
      <c r="E293" s="21"/>
    </row>
    <row r="294" spans="1:5" ht="15.75">
      <c r="A294" s="23"/>
      <c r="B294" s="23"/>
      <c r="E294" s="21"/>
    </row>
    <row r="295" spans="1:5" ht="15.75">
      <c r="A295" s="23"/>
      <c r="B295" s="23"/>
      <c r="E295" s="21"/>
    </row>
    <row r="296" spans="1:5" ht="15.75">
      <c r="A296" s="23"/>
      <c r="B296" s="23"/>
      <c r="E296" s="21"/>
    </row>
    <row r="297" spans="1:5" ht="15.75">
      <c r="A297" s="23"/>
      <c r="B297" s="23"/>
      <c r="E297" s="21"/>
    </row>
    <row r="298" spans="1:5" ht="15.75">
      <c r="A298" s="23"/>
      <c r="B298" s="23"/>
      <c r="E298" s="21"/>
    </row>
    <row r="299" spans="1:5" ht="15.75">
      <c r="A299" s="23"/>
      <c r="B299" s="23"/>
      <c r="E299" s="21"/>
    </row>
    <row r="300" spans="1:5" ht="15.75">
      <c r="A300" s="23"/>
      <c r="B300" s="23"/>
      <c r="E300" s="21"/>
    </row>
    <row r="301" spans="1:5" ht="15.75">
      <c r="A301" s="23"/>
      <c r="B301" s="23"/>
      <c r="E301" s="21"/>
    </row>
    <row r="302" spans="1:5" ht="15.75">
      <c r="A302" s="23"/>
      <c r="B302" s="23"/>
      <c r="E302" s="21"/>
    </row>
    <row r="303" spans="1:5" ht="15.75">
      <c r="A303" s="23"/>
      <c r="B303" s="23"/>
      <c r="E303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3.465</v>
      </c>
      <c r="C3" s="21">
        <v>0</v>
      </c>
      <c r="F3" s="25">
        <f>1000*1/SLOPE(C3:C13,B3:B13)</f>
        <v>37.966443447490676</v>
      </c>
      <c r="G3" s="21">
        <f>INTERCEPT(B4:B13,A4:A13)</f>
        <v>3.722453441295552</v>
      </c>
    </row>
    <row r="4" spans="1:9" ht="15.75">
      <c r="A4" s="21">
        <v>60</v>
      </c>
      <c r="B4" s="21">
        <v>6.984</v>
      </c>
      <c r="C4" s="21">
        <f>A4/$G$18</f>
        <v>87.94685540348222</v>
      </c>
      <c r="E4" s="26">
        <f>1000*1/SLOPE(C3:C4,B3:B4)</f>
        <v>40.01280072898053</v>
      </c>
      <c r="F4" s="26" t="s">
        <v>7</v>
      </c>
      <c r="I4" s="27">
        <f>SLOPE(E4:E13,A4:A13)*1000</f>
        <v>30.640756148394907</v>
      </c>
    </row>
    <row r="5" spans="1:9" ht="15.75">
      <c r="A5" s="21">
        <v>117</v>
      </c>
      <c r="B5" s="21">
        <v>9.882</v>
      </c>
      <c r="C5" s="21">
        <f>A5/$G$18</f>
        <v>171.49636803679033</v>
      </c>
      <c r="E5" s="26">
        <f>1000*1/SLOPE(C4:C5,B4:B5)</f>
        <v>34.686019207784945</v>
      </c>
      <c r="F5" s="28">
        <f>CORREL(C3:C11,B3:B11)</f>
        <v>0.9993801818114914</v>
      </c>
      <c r="I5" s="27"/>
    </row>
    <row r="6" spans="1:5" ht="15.75">
      <c r="A6" s="21">
        <v>136</v>
      </c>
      <c r="B6" s="21">
        <v>11.14</v>
      </c>
      <c r="C6" s="21">
        <f>A6/$G$18</f>
        <v>199.34620558122637</v>
      </c>
      <c r="E6" s="26">
        <f>1000*1/SLOPE(C5:C6,B5:B6)</f>
        <v>45.17082004492016</v>
      </c>
    </row>
    <row r="7" spans="1:6" ht="15.75">
      <c r="A7" s="23"/>
      <c r="B7" s="23"/>
      <c r="C7" s="21"/>
      <c r="E7" s="26"/>
      <c r="F7" s="29"/>
    </row>
    <row r="8" spans="1:9" ht="15.75">
      <c r="A8" s="23"/>
      <c r="B8" s="23"/>
      <c r="C8" s="21"/>
      <c r="E8" s="26"/>
      <c r="F8" s="25" t="s">
        <v>8</v>
      </c>
      <c r="H8" s="21"/>
      <c r="I8" s="22"/>
    </row>
    <row r="9" spans="1:9" ht="15.75">
      <c r="A9" s="23"/>
      <c r="B9" s="23"/>
      <c r="C9" s="21"/>
      <c r="E9" s="26"/>
      <c r="F9" s="25">
        <f>1000*SLOPE(B3:B13,A3:A13)</f>
        <v>55.58152354386661</v>
      </c>
      <c r="H9" s="21"/>
      <c r="I9" s="22"/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0.9993801818114916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 aca="true" t="shared" si="0" ref="D16:D79">$G$18</f>
        <v>0.6822301914574688</v>
      </c>
      <c r="E16" s="21">
        <v>0</v>
      </c>
    </row>
    <row r="17" spans="1:7" ht="15.75">
      <c r="A17" s="21">
        <v>0.5</v>
      </c>
      <c r="B17" s="21">
        <v>0.805</v>
      </c>
      <c r="C17" s="21">
        <f>B17*(1+($I$28+$I$29*A17)/(1282900)+($I$30+A17*$I$31-$I$32)/400)</f>
        <v>0.7836179103436215</v>
      </c>
      <c r="D17" s="22">
        <f t="shared" si="0"/>
        <v>0.6822301914574688</v>
      </c>
      <c r="E17" s="21">
        <f>E16+(A17-A16)/D17</f>
        <v>0.7328904616956852</v>
      </c>
      <c r="G17" s="23" t="s">
        <v>14</v>
      </c>
    </row>
    <row r="18" spans="1:7" ht="15.75">
      <c r="A18" s="21">
        <v>0.5</v>
      </c>
      <c r="B18" s="21">
        <v>0.815</v>
      </c>
      <c r="C18" s="21">
        <f>B18*(1+($I$28+$I$29*A18)/(1282900)+($I$30+A18*$I$31-$I$32)/400)</f>
        <v>0.7933522943230452</v>
      </c>
      <c r="D18" s="22">
        <f t="shared" si="0"/>
        <v>0.6822301914574688</v>
      </c>
      <c r="E18" s="21">
        <f>E17+(A18-A17)/D18</f>
        <v>0.7328904616956852</v>
      </c>
      <c r="G18" s="21">
        <f>AVERAGE(C17:C999)</f>
        <v>0.6822301914574688</v>
      </c>
    </row>
    <row r="19" spans="1:5" ht="15.75">
      <c r="A19" s="21">
        <v>5</v>
      </c>
      <c r="B19" s="21">
        <v>0.621</v>
      </c>
      <c r="C19" s="21">
        <f>B19*(1+($I$28+$I$29*A19)/(1282900)+($I$30+A19*$I$31-$I$32)/400)</f>
        <v>0.6048974724234565</v>
      </c>
      <c r="D19" s="22">
        <f t="shared" si="0"/>
        <v>0.6822301914574688</v>
      </c>
      <c r="E19" s="21">
        <f>E18+(A19-A18)/D19</f>
        <v>7.328904616956852</v>
      </c>
    </row>
    <row r="20" spans="1:5" ht="15.75">
      <c r="A20" s="21">
        <v>5</v>
      </c>
      <c r="B20" s="21">
        <v>0.649</v>
      </c>
      <c r="C20" s="21">
        <f>B20*(1+($I$28+$I$29*A20)/(1282900)+($I$30+A20*$I$31-$I$32)/400)</f>
        <v>0.6321714325327267</v>
      </c>
      <c r="D20" s="22">
        <f t="shared" si="0"/>
        <v>0.6822301914574688</v>
      </c>
      <c r="E20" s="21">
        <f>E19+(A20-A19)/D20</f>
        <v>7.328904616956852</v>
      </c>
    </row>
    <row r="21" spans="1:5" ht="15.75">
      <c r="A21" s="21">
        <v>14.5</v>
      </c>
      <c r="B21" s="21">
        <v>0.728</v>
      </c>
      <c r="C21" s="21">
        <f aca="true" t="shared" si="1" ref="C21:C84">B21*(1+($I$28+$I$29*A21)/(1282900)+($I$30+A21*$I$31-$I$32)/400)</f>
        <v>0.7100936710232882</v>
      </c>
      <c r="D21" s="22">
        <f t="shared" si="0"/>
        <v>0.6822301914574688</v>
      </c>
      <c r="E21" s="21">
        <f aca="true" t="shared" si="2" ref="E21:E84">E20+(A21-A20)/D21</f>
        <v>21.253823389174872</v>
      </c>
    </row>
    <row r="22" spans="1:5" ht="15.75">
      <c r="A22" s="21">
        <v>14.5</v>
      </c>
      <c r="B22" s="21">
        <v>0.742</v>
      </c>
      <c r="C22" s="21">
        <f t="shared" si="1"/>
        <v>0.7237493185429669</v>
      </c>
      <c r="D22" s="22">
        <f t="shared" si="0"/>
        <v>0.6822301914574688</v>
      </c>
      <c r="E22" s="21">
        <f t="shared" si="2"/>
        <v>21.253823389174872</v>
      </c>
    </row>
    <row r="23" spans="1:5" ht="15.75">
      <c r="A23" s="21">
        <v>17.5</v>
      </c>
      <c r="B23" s="21">
        <v>0.768</v>
      </c>
      <c r="C23" s="21">
        <f t="shared" si="1"/>
        <v>0.7494331890453799</v>
      </c>
      <c r="D23" s="22">
        <f t="shared" si="0"/>
        <v>0.6822301914574688</v>
      </c>
      <c r="E23" s="21">
        <f t="shared" si="2"/>
        <v>25.651166159348982</v>
      </c>
    </row>
    <row r="24" spans="1:5" ht="15.75">
      <c r="A24" s="21">
        <v>17.5</v>
      </c>
      <c r="B24" s="21">
        <v>0.773</v>
      </c>
      <c r="C24" s="21">
        <f t="shared" si="1"/>
        <v>0.7543123113698942</v>
      </c>
      <c r="D24" s="22">
        <f t="shared" si="0"/>
        <v>0.6822301914574688</v>
      </c>
      <c r="E24" s="21">
        <f t="shared" si="2"/>
        <v>25.651166159348982</v>
      </c>
    </row>
    <row r="25" spans="1:5" ht="15.75">
      <c r="A25" s="21">
        <v>20.5</v>
      </c>
      <c r="B25" s="21">
        <v>0.637</v>
      </c>
      <c r="C25" s="21">
        <f t="shared" si="1"/>
        <v>0.6218684061408388</v>
      </c>
      <c r="D25" s="22">
        <f t="shared" si="0"/>
        <v>0.6822301914574688</v>
      </c>
      <c r="E25" s="21">
        <f t="shared" si="2"/>
        <v>30.048508929523095</v>
      </c>
    </row>
    <row r="26" spans="1:7" ht="15.75">
      <c r="A26" s="21">
        <v>20.5</v>
      </c>
      <c r="B26" s="21">
        <v>0.642</v>
      </c>
      <c r="C26" s="21">
        <f t="shared" si="1"/>
        <v>0.6267496338185534</v>
      </c>
      <c r="D26" s="22">
        <f t="shared" si="0"/>
        <v>0.6822301914574688</v>
      </c>
      <c r="E26" s="21">
        <f t="shared" si="2"/>
        <v>30.048508929523095</v>
      </c>
      <c r="G26" s="36" t="s">
        <v>15</v>
      </c>
    </row>
    <row r="27" spans="1:5" ht="15.75">
      <c r="A27" s="21">
        <v>24</v>
      </c>
      <c r="B27" s="21">
        <v>0.678</v>
      </c>
      <c r="C27" s="21">
        <f t="shared" si="1"/>
        <v>0.6622275399744014</v>
      </c>
      <c r="D27" s="22">
        <f t="shared" si="0"/>
        <v>0.6822301914574688</v>
      </c>
      <c r="E27" s="21">
        <f t="shared" si="2"/>
        <v>35.17874216139289</v>
      </c>
    </row>
    <row r="28" spans="1:9" ht="15.75">
      <c r="A28" s="21">
        <v>24</v>
      </c>
      <c r="B28" s="21">
        <v>0.707</v>
      </c>
      <c r="C28" s="21">
        <f t="shared" si="1"/>
        <v>0.6905529067284687</v>
      </c>
      <c r="D28" s="22">
        <f t="shared" si="0"/>
        <v>0.6822301914574688</v>
      </c>
      <c r="E28" s="21">
        <f t="shared" si="2"/>
        <v>35.17874216139289</v>
      </c>
      <c r="G28" s="23" t="s">
        <v>16</v>
      </c>
      <c r="I28" s="21">
        <v>2004</v>
      </c>
    </row>
    <row r="29" spans="1:9" ht="15.75">
      <c r="A29" s="21">
        <v>27</v>
      </c>
      <c r="B29" s="21">
        <v>0.745</v>
      </c>
      <c r="C29" s="21">
        <f t="shared" si="1"/>
        <v>0.7279826021710025</v>
      </c>
      <c r="D29" s="22">
        <f t="shared" si="0"/>
        <v>0.6822301914574688</v>
      </c>
      <c r="E29" s="21">
        <f t="shared" si="2"/>
        <v>39.576084931567</v>
      </c>
      <c r="G29" s="23" t="s">
        <v>17</v>
      </c>
      <c r="I29" s="21">
        <v>1.8</v>
      </c>
    </row>
    <row r="30" spans="1:9" ht="15.75">
      <c r="A30" s="21">
        <v>27</v>
      </c>
      <c r="B30" s="21">
        <v>0.75</v>
      </c>
      <c r="C30" s="21">
        <f t="shared" si="1"/>
        <v>0.732868391447318</v>
      </c>
      <c r="D30" s="22">
        <f t="shared" si="0"/>
        <v>0.6822301914574688</v>
      </c>
      <c r="E30" s="21">
        <f t="shared" si="2"/>
        <v>39.576084931567</v>
      </c>
      <c r="G30" s="23" t="s">
        <v>18</v>
      </c>
      <c r="I30" s="21">
        <f>G3</f>
        <v>3.722453441295552</v>
      </c>
    </row>
    <row r="31" spans="1:9" ht="15.75">
      <c r="A31" s="21">
        <v>30</v>
      </c>
      <c r="B31" s="21">
        <v>0.747</v>
      </c>
      <c r="C31" s="21">
        <f t="shared" si="1"/>
        <v>0.7302514576496681</v>
      </c>
      <c r="D31" s="22">
        <f t="shared" si="0"/>
        <v>0.6822301914574688</v>
      </c>
      <c r="E31" s="21">
        <f t="shared" si="2"/>
        <v>43.973427701741116</v>
      </c>
      <c r="G31" s="23" t="s">
        <v>19</v>
      </c>
      <c r="I31" s="21">
        <f>F9/1000</f>
        <v>0.05558152354386661</v>
      </c>
    </row>
    <row r="32" spans="1:9" ht="15.75">
      <c r="A32" s="21">
        <v>30</v>
      </c>
      <c r="B32" s="21">
        <v>0.752</v>
      </c>
      <c r="C32" s="21">
        <f t="shared" si="1"/>
        <v>0.735139352279184</v>
      </c>
      <c r="D32" s="22">
        <f t="shared" si="0"/>
        <v>0.6822301914574688</v>
      </c>
      <c r="E32" s="21">
        <f t="shared" si="2"/>
        <v>43.973427701741116</v>
      </c>
      <c r="G32" s="23" t="s">
        <v>20</v>
      </c>
      <c r="I32" s="21">
        <v>15</v>
      </c>
    </row>
    <row r="33" spans="1:5" ht="15.75">
      <c r="A33" s="21">
        <v>36.4</v>
      </c>
      <c r="B33" s="21">
        <v>0.729</v>
      </c>
      <c r="C33" s="21">
        <f t="shared" si="1"/>
        <v>0.7133098860428629</v>
      </c>
      <c r="D33" s="22">
        <f t="shared" si="0"/>
        <v>0.6822301914574688</v>
      </c>
      <c r="E33" s="21">
        <f t="shared" si="2"/>
        <v>53.35442561144588</v>
      </c>
    </row>
    <row r="34" spans="1:5" ht="15.75">
      <c r="A34" s="21">
        <v>36.4</v>
      </c>
      <c r="B34" s="21">
        <v>0.747</v>
      </c>
      <c r="C34" s="21">
        <f t="shared" si="1"/>
        <v>0.7309224758216991</v>
      </c>
      <c r="D34" s="22">
        <f t="shared" si="0"/>
        <v>0.6822301914574688</v>
      </c>
      <c r="E34" s="21">
        <f t="shared" si="2"/>
        <v>53.35442561144588</v>
      </c>
    </row>
    <row r="35" spans="1:5" ht="15.75">
      <c r="A35" s="21">
        <v>39.4</v>
      </c>
      <c r="B35" s="21">
        <v>0.625</v>
      </c>
      <c r="C35" s="21">
        <f t="shared" si="1"/>
        <v>0.6118114253596374</v>
      </c>
      <c r="D35" s="22">
        <f t="shared" si="0"/>
        <v>0.6822301914574688</v>
      </c>
      <c r="E35" s="21">
        <f t="shared" si="2"/>
        <v>57.751768381619996</v>
      </c>
    </row>
    <row r="36" spans="1:5" ht="15.75">
      <c r="A36" s="21">
        <v>39.4</v>
      </c>
      <c r="B36" s="21">
        <v>0.653</v>
      </c>
      <c r="C36" s="21">
        <f t="shared" si="1"/>
        <v>0.6392205772157492</v>
      </c>
      <c r="D36" s="22">
        <f t="shared" si="0"/>
        <v>0.6822301914574688</v>
      </c>
      <c r="E36" s="21">
        <f t="shared" si="2"/>
        <v>57.751768381619996</v>
      </c>
    </row>
    <row r="37" spans="1:5" ht="15.75">
      <c r="A37" s="21">
        <v>42.9</v>
      </c>
      <c r="B37" s="21">
        <v>0.642</v>
      </c>
      <c r="C37" s="21">
        <f t="shared" si="1"/>
        <v>0.6287680780388392</v>
      </c>
      <c r="D37" s="22">
        <f t="shared" si="0"/>
        <v>0.6822301914574688</v>
      </c>
      <c r="E37" s="21">
        <f t="shared" si="2"/>
        <v>62.88200161348979</v>
      </c>
    </row>
    <row r="38" spans="1:5" ht="15.75">
      <c r="A38" s="21">
        <v>42.9</v>
      </c>
      <c r="B38" s="21">
        <v>0.654</v>
      </c>
      <c r="C38" s="21">
        <f t="shared" si="1"/>
        <v>0.6405207523947054</v>
      </c>
      <c r="D38" s="22">
        <f t="shared" si="0"/>
        <v>0.6822301914574688</v>
      </c>
      <c r="E38" s="21">
        <f t="shared" si="2"/>
        <v>62.88200161348979</v>
      </c>
    </row>
    <row r="39" spans="1:5" ht="15.75">
      <c r="A39" s="21">
        <v>45.8</v>
      </c>
      <c r="B39" s="21">
        <v>0.629</v>
      </c>
      <c r="C39" s="21">
        <f t="shared" si="1"/>
        <v>0.616292039138174</v>
      </c>
      <c r="D39" s="22">
        <f t="shared" si="0"/>
        <v>0.6822301914574688</v>
      </c>
      <c r="E39" s="21">
        <f t="shared" si="2"/>
        <v>67.13276629132477</v>
      </c>
    </row>
    <row r="40" spans="1:5" ht="15.75">
      <c r="A40" s="21">
        <v>45.8</v>
      </c>
      <c r="B40" s="21">
        <v>0.643</v>
      </c>
      <c r="C40" s="21">
        <f t="shared" si="1"/>
        <v>0.6300091910426803</v>
      </c>
      <c r="D40" s="22">
        <f t="shared" si="0"/>
        <v>0.6822301914574688</v>
      </c>
      <c r="E40" s="21">
        <f t="shared" si="2"/>
        <v>67.13276629132477</v>
      </c>
    </row>
    <row r="41" spans="1:5" ht="15.75">
      <c r="A41" s="21">
        <v>48.8</v>
      </c>
      <c r="B41" s="21">
        <v>0.73</v>
      </c>
      <c r="C41" s="21">
        <f t="shared" si="1"/>
        <v>0.7155588737307987</v>
      </c>
      <c r="D41" s="22">
        <f t="shared" si="0"/>
        <v>0.6822301914574688</v>
      </c>
      <c r="E41" s="21">
        <f t="shared" si="2"/>
        <v>71.53010906149888</v>
      </c>
    </row>
    <row r="42" spans="1:5" ht="15.75">
      <c r="A42" s="21">
        <v>48.8</v>
      </c>
      <c r="B42" s="21">
        <v>0.77</v>
      </c>
      <c r="C42" s="21">
        <f t="shared" si="1"/>
        <v>0.7547675791407055</v>
      </c>
      <c r="D42" s="22">
        <f t="shared" si="0"/>
        <v>0.6822301914574688</v>
      </c>
      <c r="E42" s="21">
        <f t="shared" si="2"/>
        <v>71.53010906149888</v>
      </c>
    </row>
    <row r="43" spans="1:5" ht="15.75">
      <c r="A43" s="21">
        <v>52.5</v>
      </c>
      <c r="B43" s="21">
        <v>0.779</v>
      </c>
      <c r="C43" s="21">
        <f t="shared" si="1"/>
        <v>0.763994088493235</v>
      </c>
      <c r="D43" s="22">
        <f t="shared" si="0"/>
        <v>0.6822301914574688</v>
      </c>
      <c r="E43" s="21">
        <f t="shared" si="2"/>
        <v>76.95349847804695</v>
      </c>
    </row>
    <row r="44" spans="1:5" ht="15.75">
      <c r="A44" s="21">
        <v>52.5</v>
      </c>
      <c r="B44" s="21">
        <v>0.833</v>
      </c>
      <c r="C44" s="21">
        <f t="shared" si="1"/>
        <v>0.8169538841012384</v>
      </c>
      <c r="D44" s="22">
        <f t="shared" si="0"/>
        <v>0.6822301914574688</v>
      </c>
      <c r="E44" s="21">
        <f t="shared" si="2"/>
        <v>76.95349847804695</v>
      </c>
    </row>
    <row r="45" spans="1:5" ht="15.75">
      <c r="A45" s="21">
        <v>55.03</v>
      </c>
      <c r="B45" s="21">
        <v>0.632</v>
      </c>
      <c r="C45" s="21">
        <f t="shared" si="1"/>
        <v>0.6200501810416685</v>
      </c>
      <c r="D45" s="22">
        <f t="shared" si="0"/>
        <v>0.6822301914574688</v>
      </c>
      <c r="E45" s="21">
        <f t="shared" si="2"/>
        <v>80.66192421422713</v>
      </c>
    </row>
    <row r="46" spans="1:5" ht="15.75">
      <c r="A46" s="21">
        <v>55.03</v>
      </c>
      <c r="B46" s="21">
        <v>0.64</v>
      </c>
      <c r="C46" s="21">
        <f t="shared" si="1"/>
        <v>0.6278989175105504</v>
      </c>
      <c r="D46" s="22">
        <f t="shared" si="0"/>
        <v>0.6822301914574688</v>
      </c>
      <c r="E46" s="21">
        <f t="shared" si="2"/>
        <v>80.66192421422713</v>
      </c>
    </row>
    <row r="47" spans="1:5" ht="15.75">
      <c r="A47" s="21">
        <v>58.48</v>
      </c>
      <c r="B47" s="21">
        <v>0.702</v>
      </c>
      <c r="C47" s="21">
        <f t="shared" si="1"/>
        <v>0.6890665554721211</v>
      </c>
      <c r="D47" s="22">
        <f t="shared" si="0"/>
        <v>0.6822301914574688</v>
      </c>
      <c r="E47" s="21">
        <f t="shared" si="2"/>
        <v>85.71886839992735</v>
      </c>
    </row>
    <row r="48" spans="1:5" ht="15.75">
      <c r="A48" s="21">
        <v>58.48</v>
      </c>
      <c r="B48" s="21">
        <v>0.709</v>
      </c>
      <c r="C48" s="21">
        <f t="shared" si="1"/>
        <v>0.6959375895010455</v>
      </c>
      <c r="D48" s="22">
        <f t="shared" si="0"/>
        <v>0.6822301914574688</v>
      </c>
      <c r="E48" s="21">
        <f t="shared" si="2"/>
        <v>85.71886839992735</v>
      </c>
    </row>
    <row r="49" spans="1:5" ht="15.75">
      <c r="A49" s="21">
        <v>62</v>
      </c>
      <c r="B49" s="21">
        <v>0.788</v>
      </c>
      <c r="C49" s="21">
        <f t="shared" si="1"/>
        <v>0.7738714326984478</v>
      </c>
      <c r="D49" s="22">
        <f t="shared" si="0"/>
        <v>0.6822301914574688</v>
      </c>
      <c r="E49" s="21">
        <f t="shared" si="2"/>
        <v>90.87841725026497</v>
      </c>
    </row>
    <row r="50" spans="1:5" ht="15.75">
      <c r="A50" s="21">
        <v>62</v>
      </c>
      <c r="B50" s="21">
        <v>0.807</v>
      </c>
      <c r="C50" s="21">
        <f t="shared" si="1"/>
        <v>0.7925307692736642</v>
      </c>
      <c r="D50" s="22">
        <f t="shared" si="0"/>
        <v>0.6822301914574688</v>
      </c>
      <c r="E50" s="21">
        <f t="shared" si="2"/>
        <v>90.87841725026497</v>
      </c>
    </row>
    <row r="51" spans="1:5" ht="15.75">
      <c r="A51" s="21">
        <v>65</v>
      </c>
      <c r="B51" s="21">
        <v>0.756</v>
      </c>
      <c r="C51" s="21">
        <f t="shared" si="1"/>
        <v>0.7427635110282994</v>
      </c>
      <c r="D51" s="22">
        <f t="shared" si="0"/>
        <v>0.6822301914574688</v>
      </c>
      <c r="E51" s="21">
        <f t="shared" si="2"/>
        <v>95.27576002043908</v>
      </c>
    </row>
    <row r="52" spans="1:5" ht="15.75">
      <c r="A52" s="21">
        <v>65</v>
      </c>
      <c r="B52" s="21">
        <v>0.76</v>
      </c>
      <c r="C52" s="21">
        <f t="shared" si="1"/>
        <v>0.7466934766951158</v>
      </c>
      <c r="D52" s="22">
        <f t="shared" si="0"/>
        <v>0.6822301914574688</v>
      </c>
      <c r="E52" s="21">
        <f t="shared" si="2"/>
        <v>95.27576002043908</v>
      </c>
    </row>
    <row r="53" spans="1:5" ht="15.75">
      <c r="A53" s="21">
        <v>68</v>
      </c>
      <c r="B53" s="21">
        <v>0.72</v>
      </c>
      <c r="C53" s="21">
        <f t="shared" si="1"/>
        <v>0.707696990887809</v>
      </c>
      <c r="D53" s="22">
        <f t="shared" si="0"/>
        <v>0.6822301914574688</v>
      </c>
      <c r="E53" s="21">
        <f t="shared" si="2"/>
        <v>99.67310279061319</v>
      </c>
    </row>
    <row r="54" spans="1:5" ht="15.75">
      <c r="A54" s="21">
        <v>68</v>
      </c>
      <c r="B54" s="21">
        <v>0.795</v>
      </c>
      <c r="C54" s="21">
        <f t="shared" si="1"/>
        <v>0.7814154274386226</v>
      </c>
      <c r="D54" s="22">
        <f t="shared" si="0"/>
        <v>0.6822301914574688</v>
      </c>
      <c r="E54" s="21">
        <f t="shared" si="2"/>
        <v>99.67310279061319</v>
      </c>
    </row>
    <row r="55" spans="1:5" ht="15.75">
      <c r="A55" s="21">
        <v>71.5</v>
      </c>
      <c r="B55" s="21">
        <v>0.702</v>
      </c>
      <c r="C55" s="21">
        <f t="shared" si="1"/>
        <v>0.690349422969839</v>
      </c>
      <c r="D55" s="22">
        <f t="shared" si="0"/>
        <v>0.6822301914574688</v>
      </c>
      <c r="E55" s="21">
        <f t="shared" si="2"/>
        <v>104.80333602248298</v>
      </c>
    </row>
    <row r="56" spans="1:5" ht="15.75">
      <c r="A56" s="21">
        <v>71.5</v>
      </c>
      <c r="B56" s="21">
        <v>0.713</v>
      </c>
      <c r="C56" s="21">
        <f t="shared" si="1"/>
        <v>0.701166864070506</v>
      </c>
      <c r="D56" s="22">
        <f t="shared" si="0"/>
        <v>0.6822301914574688</v>
      </c>
      <c r="E56" s="21">
        <f t="shared" si="2"/>
        <v>104.80333602248298</v>
      </c>
    </row>
    <row r="57" spans="1:5" ht="15.75">
      <c r="A57" s="21">
        <v>74.4</v>
      </c>
      <c r="B57" s="21">
        <v>0.726</v>
      </c>
      <c r="C57" s="21">
        <f t="shared" si="1"/>
        <v>0.7142466200192295</v>
      </c>
      <c r="D57" s="22">
        <f t="shared" si="0"/>
        <v>0.6822301914574688</v>
      </c>
      <c r="E57" s="21">
        <f t="shared" si="2"/>
        <v>109.05410070031796</v>
      </c>
    </row>
    <row r="58" spans="1:5" ht="15.75">
      <c r="A58" s="21">
        <v>74.4</v>
      </c>
      <c r="B58" s="21">
        <v>0.729</v>
      </c>
      <c r="C58" s="21">
        <f t="shared" si="1"/>
        <v>0.7171980523333585</v>
      </c>
      <c r="D58" s="22">
        <f t="shared" si="0"/>
        <v>0.6822301914574688</v>
      </c>
      <c r="E58" s="21">
        <f t="shared" si="2"/>
        <v>109.05410070031796</v>
      </c>
    </row>
    <row r="59" spans="1:5" ht="15.75">
      <c r="A59" s="21">
        <v>77.4</v>
      </c>
      <c r="B59" s="21">
        <v>0.728</v>
      </c>
      <c r="C59" s="21">
        <f t="shared" si="1"/>
        <v>0.7165207809879602</v>
      </c>
      <c r="D59" s="22">
        <f t="shared" si="0"/>
        <v>0.6822301914574688</v>
      </c>
      <c r="E59" s="21">
        <f t="shared" si="2"/>
        <v>113.45144347049207</v>
      </c>
    </row>
    <row r="60" spans="1:5" ht="15.75">
      <c r="A60" s="21">
        <v>77.4</v>
      </c>
      <c r="B60" s="21">
        <v>0.797</v>
      </c>
      <c r="C60" s="21">
        <f t="shared" si="1"/>
        <v>0.7844327780870939</v>
      </c>
      <c r="D60" s="22">
        <f t="shared" si="0"/>
        <v>0.6822301914574688</v>
      </c>
      <c r="E60" s="21">
        <f t="shared" si="2"/>
        <v>113.45144347049207</v>
      </c>
    </row>
    <row r="61" spans="1:5" ht="15.75">
      <c r="A61" s="21">
        <v>84.1</v>
      </c>
      <c r="B61" s="21">
        <v>0.728</v>
      </c>
      <c r="C61" s="21">
        <f t="shared" si="1"/>
        <v>0.7172053857059777</v>
      </c>
      <c r="D61" s="22">
        <f t="shared" si="0"/>
        <v>0.6822301914574688</v>
      </c>
      <c r="E61" s="21">
        <f t="shared" si="2"/>
        <v>123.27217565721423</v>
      </c>
    </row>
    <row r="62" spans="1:5" ht="15.75">
      <c r="A62" s="21">
        <v>84.1</v>
      </c>
      <c r="B62" s="21">
        <v>0.757</v>
      </c>
      <c r="C62" s="21">
        <f t="shared" si="1"/>
        <v>0.7457753804662433</v>
      </c>
      <c r="D62" s="22">
        <f t="shared" si="0"/>
        <v>0.6822301914574688</v>
      </c>
      <c r="E62" s="21">
        <f t="shared" si="2"/>
        <v>123.27217565721423</v>
      </c>
    </row>
    <row r="63" spans="1:5" ht="15.75">
      <c r="A63" s="21">
        <v>87.5</v>
      </c>
      <c r="B63" s="21">
        <v>0.635</v>
      </c>
      <c r="C63" s="21">
        <f t="shared" si="1"/>
        <v>0.6258873985304827</v>
      </c>
      <c r="D63" s="22">
        <f t="shared" si="0"/>
        <v>0.6822301914574688</v>
      </c>
      <c r="E63" s="21">
        <f t="shared" si="2"/>
        <v>128.2558307967449</v>
      </c>
    </row>
    <row r="64" spans="1:5" ht="15.75">
      <c r="A64" s="21">
        <v>87.5</v>
      </c>
      <c r="B64" s="21">
        <v>0.646</v>
      </c>
      <c r="C64" s="21">
        <f t="shared" si="1"/>
        <v>0.6367295424420344</v>
      </c>
      <c r="D64" s="22">
        <f t="shared" si="0"/>
        <v>0.6822301914574688</v>
      </c>
      <c r="E64" s="21">
        <f t="shared" si="2"/>
        <v>128.2558307967449</v>
      </c>
    </row>
    <row r="65" spans="1:5" ht="15.75">
      <c r="A65" s="21">
        <v>89.17</v>
      </c>
      <c r="B65" s="21">
        <v>0.708</v>
      </c>
      <c r="C65" s="21">
        <f t="shared" si="1"/>
        <v>0.6980057604859937</v>
      </c>
      <c r="D65" s="22">
        <f t="shared" si="0"/>
        <v>0.6822301914574688</v>
      </c>
      <c r="E65" s="21">
        <f t="shared" si="2"/>
        <v>130.7036849388085</v>
      </c>
    </row>
    <row r="66" spans="1:5" ht="15.75">
      <c r="A66" s="21">
        <v>89.17</v>
      </c>
      <c r="B66" s="21">
        <v>0.715</v>
      </c>
      <c r="C66" s="21">
        <f t="shared" si="1"/>
        <v>0.7049069473834542</v>
      </c>
      <c r="D66" s="22">
        <f t="shared" si="0"/>
        <v>0.6822301914574688</v>
      </c>
      <c r="E66" s="21">
        <f t="shared" si="2"/>
        <v>130.7036849388085</v>
      </c>
    </row>
    <row r="67" spans="1:5" ht="15.75">
      <c r="A67" s="21">
        <v>92.17</v>
      </c>
      <c r="B67" s="21">
        <v>0.754</v>
      </c>
      <c r="C67" s="21">
        <f t="shared" si="1"/>
        <v>0.7436739045033535</v>
      </c>
      <c r="D67" s="22">
        <f t="shared" si="0"/>
        <v>0.6822301914574688</v>
      </c>
      <c r="E67" s="21">
        <f t="shared" si="2"/>
        <v>135.1010277089826</v>
      </c>
    </row>
    <row r="68" spans="1:5" ht="15.75">
      <c r="A68" s="21">
        <v>92.17</v>
      </c>
      <c r="B68" s="21">
        <v>0.807</v>
      </c>
      <c r="C68" s="21">
        <f t="shared" si="1"/>
        <v>0.7959480648994778</v>
      </c>
      <c r="D68" s="22">
        <f t="shared" si="0"/>
        <v>0.6822301914574688</v>
      </c>
      <c r="E68" s="21">
        <f t="shared" si="2"/>
        <v>135.1010277089826</v>
      </c>
    </row>
    <row r="69" spans="1:5" ht="15.75">
      <c r="A69" s="21">
        <v>95.47</v>
      </c>
      <c r="B69" s="21">
        <v>0.632</v>
      </c>
      <c r="C69" s="21">
        <f t="shared" si="1"/>
        <v>0.6236374334099376</v>
      </c>
      <c r="D69" s="22">
        <f t="shared" si="0"/>
        <v>0.6822301914574688</v>
      </c>
      <c r="E69" s="21">
        <f t="shared" si="2"/>
        <v>139.9381047561741</v>
      </c>
    </row>
    <row r="70" spans="1:5" ht="15.75">
      <c r="A70" s="21">
        <v>95.47</v>
      </c>
      <c r="B70" s="21">
        <v>0.651</v>
      </c>
      <c r="C70" s="21">
        <f t="shared" si="1"/>
        <v>0.6423860271358692</v>
      </c>
      <c r="D70" s="22">
        <f t="shared" si="0"/>
        <v>0.6822301914574688</v>
      </c>
      <c r="E70" s="21">
        <f t="shared" si="2"/>
        <v>139.9381047561741</v>
      </c>
    </row>
    <row r="71" spans="1:5" ht="15.75">
      <c r="A71" s="21">
        <v>98.17</v>
      </c>
      <c r="B71" s="21">
        <v>0.604</v>
      </c>
      <c r="C71" s="21">
        <f t="shared" si="1"/>
        <v>0.5962368208664067</v>
      </c>
      <c r="D71" s="22">
        <f t="shared" si="0"/>
        <v>0.6822301914574688</v>
      </c>
      <c r="E71" s="21">
        <f t="shared" si="2"/>
        <v>143.8957132493308</v>
      </c>
    </row>
    <row r="72" spans="1:5" ht="15.75">
      <c r="A72" s="21">
        <v>98.76</v>
      </c>
      <c r="B72" s="21">
        <v>0.759</v>
      </c>
      <c r="C72" s="21">
        <f t="shared" si="1"/>
        <v>0.7493074675151112</v>
      </c>
      <c r="D72" s="22">
        <f t="shared" si="0"/>
        <v>0.6822301914574688</v>
      </c>
      <c r="E72" s="21">
        <f t="shared" si="2"/>
        <v>144.76052399413172</v>
      </c>
    </row>
    <row r="73" spans="1:5" ht="15.75">
      <c r="A73" s="21">
        <v>98.76</v>
      </c>
      <c r="B73" s="21">
        <v>0.763</v>
      </c>
      <c r="C73" s="21">
        <f t="shared" si="1"/>
        <v>0.7532563869750064</v>
      </c>
      <c r="D73" s="22">
        <f t="shared" si="0"/>
        <v>0.6822301914574688</v>
      </c>
      <c r="E73" s="21">
        <f t="shared" si="2"/>
        <v>144.76052399413172</v>
      </c>
    </row>
    <row r="74" spans="1:5" ht="15.75">
      <c r="A74" s="21">
        <v>101.68</v>
      </c>
      <c r="B74" s="21">
        <v>0.643</v>
      </c>
      <c r="C74" s="21">
        <f t="shared" si="1"/>
        <v>0.6350523316418136</v>
      </c>
      <c r="D74" s="22">
        <f t="shared" si="0"/>
        <v>0.6822301914574688</v>
      </c>
      <c r="E74" s="21">
        <f t="shared" si="2"/>
        <v>149.04060429043452</v>
      </c>
    </row>
    <row r="75" spans="1:5" ht="15.75">
      <c r="A75" s="21">
        <v>101.68</v>
      </c>
      <c r="B75" s="21">
        <v>0.672</v>
      </c>
      <c r="C75" s="21">
        <f t="shared" si="1"/>
        <v>0.6636938831466543</v>
      </c>
      <c r="D75" s="22">
        <f t="shared" si="0"/>
        <v>0.6822301914574688</v>
      </c>
      <c r="E75" s="21">
        <f t="shared" si="2"/>
        <v>149.04060429043452</v>
      </c>
    </row>
    <row r="76" spans="1:5" ht="15.75">
      <c r="A76" s="21">
        <v>104.76</v>
      </c>
      <c r="B76" s="21">
        <v>0.622</v>
      </c>
      <c r="C76" s="21">
        <f t="shared" si="1"/>
        <v>0.6145807878899603</v>
      </c>
      <c r="D76" s="22">
        <f t="shared" si="0"/>
        <v>0.6822301914574688</v>
      </c>
      <c r="E76" s="21">
        <f t="shared" si="2"/>
        <v>153.55520953447993</v>
      </c>
    </row>
    <row r="77" spans="1:5" ht="15.75">
      <c r="A77" s="21">
        <v>104.76</v>
      </c>
      <c r="B77" s="21">
        <v>0.641</v>
      </c>
      <c r="C77" s="21">
        <f t="shared" si="1"/>
        <v>0.6333541560087855</v>
      </c>
      <c r="D77" s="22">
        <f t="shared" si="0"/>
        <v>0.6822301914574688</v>
      </c>
      <c r="E77" s="21">
        <f t="shared" si="2"/>
        <v>153.55520953447993</v>
      </c>
    </row>
    <row r="78" spans="1:5" ht="15.75">
      <c r="A78" s="21">
        <v>107.86</v>
      </c>
      <c r="B78" s="21">
        <v>0.641</v>
      </c>
      <c r="C78" s="21">
        <f t="shared" si="1"/>
        <v>0.6336330591650862</v>
      </c>
      <c r="D78" s="22">
        <f t="shared" si="0"/>
        <v>0.6822301914574688</v>
      </c>
      <c r="E78" s="21">
        <f t="shared" si="2"/>
        <v>158.09913039699316</v>
      </c>
    </row>
    <row r="79" spans="1:5" ht="15.75">
      <c r="A79" s="21">
        <v>109.5</v>
      </c>
      <c r="B79" s="21">
        <v>0.609</v>
      </c>
      <c r="C79" s="21">
        <f t="shared" si="1"/>
        <v>0.6021410143999563</v>
      </c>
      <c r="D79" s="22">
        <f t="shared" si="0"/>
        <v>0.6822301914574688</v>
      </c>
      <c r="E79" s="21">
        <f t="shared" si="2"/>
        <v>160.50301111135502</v>
      </c>
    </row>
    <row r="80" spans="1:5" ht="15.75">
      <c r="A80" s="21">
        <v>109.5</v>
      </c>
      <c r="B80" s="21">
        <v>0.623</v>
      </c>
      <c r="C80" s="21">
        <f t="shared" si="1"/>
        <v>0.6159833365700702</v>
      </c>
      <c r="D80" s="22">
        <f aca="true" t="shared" si="3" ref="D80:D143">$G$18</f>
        <v>0.6822301914574688</v>
      </c>
      <c r="E80" s="21">
        <f t="shared" si="2"/>
        <v>160.50301111135502</v>
      </c>
    </row>
    <row r="81" spans="1:5" ht="15.75">
      <c r="A81" s="21">
        <v>112.55</v>
      </c>
      <c r="B81" s="21">
        <v>0.622</v>
      </c>
      <c r="C81" s="21">
        <f t="shared" si="1"/>
        <v>0.6152608703093034</v>
      </c>
      <c r="D81" s="22">
        <f t="shared" si="3"/>
        <v>0.6822301914574688</v>
      </c>
      <c r="E81" s="21">
        <f t="shared" si="2"/>
        <v>164.9736429276987</v>
      </c>
    </row>
    <row r="82" spans="1:5" ht="15.75">
      <c r="A82" s="21">
        <v>112.55</v>
      </c>
      <c r="B82" s="21">
        <v>0.657</v>
      </c>
      <c r="C82" s="21">
        <f t="shared" si="1"/>
        <v>0.649881658831531</v>
      </c>
      <c r="D82" s="22">
        <f t="shared" si="3"/>
        <v>0.6822301914574688</v>
      </c>
      <c r="E82" s="21">
        <f t="shared" si="2"/>
        <v>164.9736429276987</v>
      </c>
    </row>
    <row r="83" spans="1:5" ht="15.75">
      <c r="A83" s="21">
        <v>115.5</v>
      </c>
      <c r="B83" s="21">
        <v>0.64</v>
      </c>
      <c r="C83" s="21">
        <f t="shared" si="1"/>
        <v>0.633330841053082</v>
      </c>
      <c r="D83" s="22">
        <f t="shared" si="3"/>
        <v>0.6822301914574688</v>
      </c>
      <c r="E83" s="21">
        <f t="shared" si="2"/>
        <v>169.29769665170326</v>
      </c>
    </row>
    <row r="84" spans="1:5" ht="15.75">
      <c r="A84" s="21">
        <v>115.5</v>
      </c>
      <c r="B84" s="21">
        <v>0.655</v>
      </c>
      <c r="C84" s="21">
        <f t="shared" si="1"/>
        <v>0.6481745326402637</v>
      </c>
      <c r="D84" s="22">
        <f t="shared" si="3"/>
        <v>0.6822301914574688</v>
      </c>
      <c r="E84" s="21">
        <f t="shared" si="2"/>
        <v>169.29769665170326</v>
      </c>
    </row>
    <row r="85" spans="1:5" ht="15.75">
      <c r="A85" s="21">
        <v>122</v>
      </c>
      <c r="B85" s="21">
        <v>0.636</v>
      </c>
      <c r="C85" s="21">
        <f aca="true" t="shared" si="4" ref="C85:C148">B85*(1+($I$28+$I$29*A85)/(1282900)+($I$30+A85*$I$31-$I$32)/400)</f>
        <v>0.6299527586385301</v>
      </c>
      <c r="D85" s="22">
        <f t="shared" si="3"/>
        <v>0.6822301914574688</v>
      </c>
      <c r="E85" s="21">
        <f aca="true" t="shared" si="5" ref="E85:E148">E84+(A85-A84)/D85</f>
        <v>178.82527265374716</v>
      </c>
    </row>
    <row r="86" spans="1:5" ht="15.75">
      <c r="A86" s="21">
        <v>122</v>
      </c>
      <c r="B86" s="21">
        <v>0.641</v>
      </c>
      <c r="C86" s="21">
        <f t="shared" si="4"/>
        <v>0.6349052174328581</v>
      </c>
      <c r="D86" s="22">
        <f t="shared" si="3"/>
        <v>0.6822301914574688</v>
      </c>
      <c r="E86" s="21">
        <f t="shared" si="5"/>
        <v>178.82527265374716</v>
      </c>
    </row>
    <row r="87" spans="1:5" ht="15.75">
      <c r="A87" s="21">
        <v>131.7</v>
      </c>
      <c r="B87" s="21">
        <v>0.683</v>
      </c>
      <c r="C87" s="21">
        <f t="shared" si="4"/>
        <v>0.6774357496710778</v>
      </c>
      <c r="D87" s="22">
        <f t="shared" si="3"/>
        <v>0.6822301914574688</v>
      </c>
      <c r="E87" s="21">
        <f t="shared" si="5"/>
        <v>193.04334761064345</v>
      </c>
    </row>
    <row r="88" spans="1:5" ht="15.75">
      <c r="A88" s="21">
        <v>131.7</v>
      </c>
      <c r="B88" s="21">
        <v>0.688</v>
      </c>
      <c r="C88" s="21">
        <f t="shared" si="4"/>
        <v>0.682395015774087</v>
      </c>
      <c r="D88" s="22">
        <f t="shared" si="3"/>
        <v>0.6822301914574688</v>
      </c>
      <c r="E88" s="21">
        <f t="shared" si="5"/>
        <v>193.04334761064345</v>
      </c>
    </row>
    <row r="89" spans="1:5" ht="15.75">
      <c r="A89" s="21">
        <v>134.6</v>
      </c>
      <c r="B89" s="21">
        <v>0.696</v>
      </c>
      <c r="C89" s="21">
        <f t="shared" si="4"/>
        <v>0.6906131378655477</v>
      </c>
      <c r="D89" s="22">
        <f t="shared" si="3"/>
        <v>0.6822301914574688</v>
      </c>
      <c r="E89" s="21">
        <f t="shared" si="5"/>
        <v>197.29411228847843</v>
      </c>
    </row>
    <row r="90" spans="1:5" ht="15.75">
      <c r="A90" s="21">
        <v>134.6</v>
      </c>
      <c r="B90" s="21">
        <v>0.708</v>
      </c>
      <c r="C90" s="21">
        <f t="shared" si="4"/>
        <v>0.702520260932195</v>
      </c>
      <c r="D90" s="22">
        <f t="shared" si="3"/>
        <v>0.6822301914574688</v>
      </c>
      <c r="E90" s="21">
        <f t="shared" si="5"/>
        <v>197.29411228847843</v>
      </c>
    </row>
    <row r="91" spans="1:5" ht="15.75">
      <c r="A91" s="21">
        <v>147.65</v>
      </c>
      <c r="B91" s="21">
        <v>0.662</v>
      </c>
      <c r="C91" s="21">
        <f t="shared" si="4"/>
        <v>0.6580888462989509</v>
      </c>
      <c r="D91" s="22">
        <f t="shared" si="3"/>
        <v>0.6822301914574688</v>
      </c>
      <c r="E91" s="21">
        <f t="shared" si="5"/>
        <v>216.42255333873584</v>
      </c>
    </row>
    <row r="92" spans="1:5" ht="15.75">
      <c r="A92" s="21">
        <v>147.65</v>
      </c>
      <c r="B92" s="21">
        <v>0.708</v>
      </c>
      <c r="C92" s="21">
        <f t="shared" si="4"/>
        <v>0.7038170742895123</v>
      </c>
      <c r="D92" s="22">
        <f t="shared" si="3"/>
        <v>0.6822301914574688</v>
      </c>
      <c r="E92" s="21">
        <f t="shared" si="5"/>
        <v>216.42255333873584</v>
      </c>
    </row>
    <row r="93" spans="1:5" ht="15.75">
      <c r="A93" s="21">
        <v>154.5</v>
      </c>
      <c r="B93" s="21">
        <v>0.671</v>
      </c>
      <c r="C93" s="21">
        <f t="shared" si="4"/>
        <v>0.6676808028600056</v>
      </c>
      <c r="D93" s="22">
        <f t="shared" si="3"/>
        <v>0.6822301914574688</v>
      </c>
      <c r="E93" s="21">
        <f t="shared" si="5"/>
        <v>226.46315266396672</v>
      </c>
    </row>
    <row r="94" spans="1:5" ht="15.75">
      <c r="A94" s="21">
        <v>154.5</v>
      </c>
      <c r="B94" s="21">
        <v>0.721</v>
      </c>
      <c r="C94" s="21">
        <f t="shared" si="4"/>
        <v>0.7174334707333294</v>
      </c>
      <c r="D94" s="22">
        <f t="shared" si="3"/>
        <v>0.6822301914574688</v>
      </c>
      <c r="E94" s="21">
        <f t="shared" si="5"/>
        <v>226.46315266396672</v>
      </c>
    </row>
    <row r="95" spans="1:5" ht="15.75">
      <c r="A95" s="21">
        <v>157.5</v>
      </c>
      <c r="B95" s="21">
        <v>0.615</v>
      </c>
      <c r="C95" s="21">
        <f t="shared" si="4"/>
        <v>0.6122167732855318</v>
      </c>
      <c r="D95" s="22">
        <f t="shared" si="3"/>
        <v>0.6822301914574688</v>
      </c>
      <c r="E95" s="21">
        <f t="shared" si="5"/>
        <v>230.86049543414083</v>
      </c>
    </row>
    <row r="96" spans="1:5" ht="15.75">
      <c r="A96" s="21">
        <v>173.8</v>
      </c>
      <c r="B96" s="21">
        <v>0.614</v>
      </c>
      <c r="C96" s="21">
        <f t="shared" si="4"/>
        <v>0.612626018584107</v>
      </c>
      <c r="D96" s="22">
        <f t="shared" si="3"/>
        <v>0.6822301914574688</v>
      </c>
      <c r="E96" s="21">
        <f t="shared" si="5"/>
        <v>254.75272448542017</v>
      </c>
    </row>
    <row r="97" spans="1:5" ht="15.75">
      <c r="A97" s="21">
        <v>173.8</v>
      </c>
      <c r="B97" s="21">
        <v>0.614</v>
      </c>
      <c r="C97" s="21">
        <f t="shared" si="4"/>
        <v>0.612626018584107</v>
      </c>
      <c r="D97" s="22">
        <f t="shared" si="3"/>
        <v>0.6822301914574688</v>
      </c>
      <c r="E97" s="21">
        <f t="shared" si="5"/>
        <v>254.75272448542017</v>
      </c>
    </row>
    <row r="98" spans="1:5" ht="15.75">
      <c r="A98" s="21">
        <v>176.9</v>
      </c>
      <c r="B98" s="21">
        <v>0.603</v>
      </c>
      <c r="C98" s="21">
        <f t="shared" si="4"/>
        <v>0.6019130030021799</v>
      </c>
      <c r="D98" s="22">
        <f t="shared" si="3"/>
        <v>0.6822301914574688</v>
      </c>
      <c r="E98" s="21">
        <f t="shared" si="5"/>
        <v>259.2966453479334</v>
      </c>
    </row>
    <row r="99" spans="1:5" ht="15.75">
      <c r="A99" s="21">
        <v>179.81</v>
      </c>
      <c r="B99" s="21">
        <v>0.664</v>
      </c>
      <c r="C99" s="21">
        <f t="shared" si="4"/>
        <v>0.6630742446263657</v>
      </c>
      <c r="D99" s="22">
        <f t="shared" si="3"/>
        <v>0.6822301914574688</v>
      </c>
      <c r="E99" s="21">
        <f t="shared" si="5"/>
        <v>263.56206783500227</v>
      </c>
    </row>
    <row r="100" spans="1:5" ht="15.75">
      <c r="A100" s="21">
        <v>179.81</v>
      </c>
      <c r="B100" s="21">
        <v>0.693</v>
      </c>
      <c r="C100" s="21">
        <f t="shared" si="4"/>
        <v>0.6920338125392641</v>
      </c>
      <c r="D100" s="22">
        <f t="shared" si="3"/>
        <v>0.6822301914574688</v>
      </c>
      <c r="E100" s="21">
        <f t="shared" si="5"/>
        <v>263.56206783500227</v>
      </c>
    </row>
    <row r="101" spans="1:5" ht="15.75">
      <c r="A101" s="21">
        <v>182</v>
      </c>
      <c r="B101" s="21">
        <v>0.6</v>
      </c>
      <c r="C101" s="21">
        <f t="shared" si="4"/>
        <v>0.5993479030003238</v>
      </c>
      <c r="D101" s="22">
        <f t="shared" si="3"/>
        <v>0.6822301914574688</v>
      </c>
      <c r="E101" s="21">
        <f t="shared" si="5"/>
        <v>266.77212805722934</v>
      </c>
    </row>
    <row r="102" spans="1:5" ht="15.75">
      <c r="A102" s="21">
        <v>193.2</v>
      </c>
      <c r="B102" s="21">
        <v>0.712</v>
      </c>
      <c r="C102" s="21">
        <f t="shared" si="4"/>
        <v>0.7123454401311348</v>
      </c>
      <c r="D102" s="22">
        <f t="shared" si="3"/>
        <v>0.6822301914574688</v>
      </c>
      <c r="E102" s="21">
        <f t="shared" si="5"/>
        <v>283.1888743992127</v>
      </c>
    </row>
    <row r="103" spans="1:5" ht="15.75">
      <c r="A103" s="21">
        <v>193.2</v>
      </c>
      <c r="B103" s="21">
        <v>0.718</v>
      </c>
      <c r="C103" s="21">
        <f t="shared" si="4"/>
        <v>0.7183483511434757</v>
      </c>
      <c r="D103" s="22">
        <f t="shared" si="3"/>
        <v>0.6822301914574688</v>
      </c>
      <c r="E103" s="21">
        <f t="shared" si="5"/>
        <v>283.1888743992127</v>
      </c>
    </row>
    <row r="104" spans="1:5" ht="15.75">
      <c r="A104" s="21">
        <v>202.8</v>
      </c>
      <c r="B104" s="21">
        <v>0.686</v>
      </c>
      <c r="C104" s="21">
        <f t="shared" si="4"/>
        <v>0.6872571600134266</v>
      </c>
      <c r="D104" s="22">
        <f t="shared" si="3"/>
        <v>0.6822301914574688</v>
      </c>
      <c r="E104" s="21">
        <f t="shared" si="5"/>
        <v>297.2603712637699</v>
      </c>
    </row>
    <row r="105" spans="1:5" ht="15.75">
      <c r="A105" s="21">
        <v>202.8</v>
      </c>
      <c r="B105" s="21">
        <v>0.696</v>
      </c>
      <c r="C105" s="21">
        <f t="shared" si="4"/>
        <v>0.6972754859611441</v>
      </c>
      <c r="D105" s="22">
        <f t="shared" si="3"/>
        <v>0.6822301914574688</v>
      </c>
      <c r="E105" s="21">
        <f t="shared" si="5"/>
        <v>297.2603712637699</v>
      </c>
    </row>
    <row r="106" spans="1:5" ht="15.75">
      <c r="A106" s="21">
        <v>204.73</v>
      </c>
      <c r="B106" s="21">
        <v>0.634</v>
      </c>
      <c r="C106" s="21">
        <f t="shared" si="4"/>
        <v>0.6353336085708332</v>
      </c>
      <c r="D106" s="22">
        <f t="shared" si="3"/>
        <v>0.6822301914574688</v>
      </c>
      <c r="E106" s="21">
        <f t="shared" si="5"/>
        <v>300.0893284459152</v>
      </c>
    </row>
    <row r="107" spans="1:5" ht="15.75">
      <c r="A107" s="21">
        <v>204.73</v>
      </c>
      <c r="B107" s="21">
        <v>0.651</v>
      </c>
      <c r="C107" s="21">
        <f t="shared" si="4"/>
        <v>0.6523693677911868</v>
      </c>
      <c r="D107" s="22">
        <f t="shared" si="3"/>
        <v>0.6822301914574688</v>
      </c>
      <c r="E107" s="21">
        <f t="shared" si="5"/>
        <v>300.0893284459152</v>
      </c>
    </row>
    <row r="108" spans="1:5" ht="15.75">
      <c r="A108" s="21">
        <v>212.4</v>
      </c>
      <c r="B108" s="21">
        <v>0.645</v>
      </c>
      <c r="C108" s="21">
        <f t="shared" si="4"/>
        <v>0.6470511134289089</v>
      </c>
      <c r="D108" s="22">
        <f t="shared" si="3"/>
        <v>0.6822301914574688</v>
      </c>
      <c r="E108" s="21">
        <f t="shared" si="5"/>
        <v>311.3318681283271</v>
      </c>
    </row>
    <row r="109" spans="1:5" ht="15.75">
      <c r="A109" s="21">
        <v>212.4</v>
      </c>
      <c r="B109" s="21">
        <v>0.648</v>
      </c>
      <c r="C109" s="21">
        <f t="shared" si="4"/>
        <v>0.6500606534913689</v>
      </c>
      <c r="D109" s="22">
        <f t="shared" si="3"/>
        <v>0.6822301914574688</v>
      </c>
      <c r="E109" s="21">
        <f t="shared" si="5"/>
        <v>311.3318681283271</v>
      </c>
    </row>
    <row r="110" spans="1:5" ht="15.75">
      <c r="A110" s="21">
        <v>215.4</v>
      </c>
      <c r="B110" s="21">
        <v>0.613</v>
      </c>
      <c r="C110" s="21">
        <f t="shared" si="4"/>
        <v>0.6152074690650373</v>
      </c>
      <c r="D110" s="22">
        <f t="shared" si="3"/>
        <v>0.6822301914574688</v>
      </c>
      <c r="E110" s="21">
        <f t="shared" si="5"/>
        <v>315.7292108985012</v>
      </c>
    </row>
    <row r="111" spans="1:5" ht="15.75">
      <c r="A111" s="21">
        <v>222.1</v>
      </c>
      <c r="B111" s="21">
        <v>0.726</v>
      </c>
      <c r="C111" s="21">
        <f t="shared" si="4"/>
        <v>0.7292971163358529</v>
      </c>
      <c r="D111" s="22">
        <f t="shared" si="3"/>
        <v>0.6822301914574688</v>
      </c>
      <c r="E111" s="21">
        <f t="shared" si="5"/>
        <v>325.5499430852234</v>
      </c>
    </row>
    <row r="112" spans="1:5" ht="15.75">
      <c r="A112" s="21">
        <v>222.1</v>
      </c>
      <c r="B112" s="21">
        <v>0.767</v>
      </c>
      <c r="C112" s="21">
        <f t="shared" si="4"/>
        <v>0.7704833171206601</v>
      </c>
      <c r="D112" s="22">
        <f t="shared" si="3"/>
        <v>0.6822301914574688</v>
      </c>
      <c r="E112" s="21">
        <f t="shared" si="5"/>
        <v>325.5499430852234</v>
      </c>
    </row>
    <row r="113" spans="1:5" ht="15.75">
      <c r="A113" s="21">
        <v>230.62</v>
      </c>
      <c r="B113" s="21">
        <v>0.696</v>
      </c>
      <c r="C113" s="21">
        <f t="shared" si="4"/>
        <v>0.6999931769291718</v>
      </c>
      <c r="D113" s="22">
        <f t="shared" si="3"/>
        <v>0.6822301914574688</v>
      </c>
      <c r="E113" s="21">
        <f t="shared" si="5"/>
        <v>338.0383965525179</v>
      </c>
    </row>
    <row r="114" spans="1:5" ht="15.75">
      <c r="A114" s="21">
        <v>230.62</v>
      </c>
      <c r="B114" s="21">
        <v>0.707</v>
      </c>
      <c r="C114" s="21">
        <f t="shared" si="4"/>
        <v>0.711056287484087</v>
      </c>
      <c r="D114" s="22">
        <f t="shared" si="3"/>
        <v>0.6822301914574688</v>
      </c>
      <c r="E114" s="21">
        <f t="shared" si="5"/>
        <v>338.0383965525179</v>
      </c>
    </row>
    <row r="115" spans="1:5" ht="15.75">
      <c r="A115" s="21">
        <v>241.3</v>
      </c>
      <c r="B115" s="21">
        <v>0.63</v>
      </c>
      <c r="C115" s="21">
        <f t="shared" si="4"/>
        <v>0.634558890831252</v>
      </c>
      <c r="D115" s="22">
        <f t="shared" si="3"/>
        <v>0.6822301914574688</v>
      </c>
      <c r="E115" s="21">
        <f t="shared" si="5"/>
        <v>353.6929368143377</v>
      </c>
    </row>
    <row r="116" spans="1:5" ht="15.75">
      <c r="A116" s="21">
        <v>241.3</v>
      </c>
      <c r="B116" s="21">
        <v>0.631</v>
      </c>
      <c r="C116" s="21">
        <f t="shared" si="4"/>
        <v>0.6355661271659049</v>
      </c>
      <c r="D116" s="22">
        <f t="shared" si="3"/>
        <v>0.6822301914574688</v>
      </c>
      <c r="E116" s="21">
        <f t="shared" si="5"/>
        <v>353.6929368143377</v>
      </c>
    </row>
    <row r="117" spans="1:5" ht="15.75">
      <c r="A117" s="21">
        <v>244.3</v>
      </c>
      <c r="B117" s="21">
        <v>0.643</v>
      </c>
      <c r="C117" s="21">
        <f t="shared" si="4"/>
        <v>0.6479237116033094</v>
      </c>
      <c r="D117" s="22">
        <f t="shared" si="3"/>
        <v>0.6822301914574688</v>
      </c>
      <c r="E117" s="21">
        <f t="shared" si="5"/>
        <v>358.09027958451185</v>
      </c>
    </row>
    <row r="118" spans="1:5" ht="15.75">
      <c r="A118" s="21">
        <v>244.3</v>
      </c>
      <c r="B118" s="21">
        <v>0.67</v>
      </c>
      <c r="C118" s="21">
        <f t="shared" si="4"/>
        <v>0.6751304615462167</v>
      </c>
      <c r="D118" s="22">
        <f t="shared" si="3"/>
        <v>0.6822301914574688</v>
      </c>
      <c r="E118" s="21">
        <f t="shared" si="5"/>
        <v>358.09027958451185</v>
      </c>
    </row>
    <row r="119" spans="1:5" ht="15.75">
      <c r="A119" s="21">
        <v>247.3</v>
      </c>
      <c r="B119" s="21">
        <v>0.627</v>
      </c>
      <c r="C119" s="21">
        <f t="shared" si="4"/>
        <v>0.6320652044099538</v>
      </c>
      <c r="D119" s="22">
        <f t="shared" si="3"/>
        <v>0.6822301914574688</v>
      </c>
      <c r="E119" s="21">
        <f t="shared" si="5"/>
        <v>362.487622354686</v>
      </c>
    </row>
    <row r="120" spans="1:5" ht="15.75">
      <c r="A120" s="21">
        <v>247.3</v>
      </c>
      <c r="B120" s="21">
        <v>0.644</v>
      </c>
      <c r="C120" s="21">
        <f t="shared" si="4"/>
        <v>0.6492025385008138</v>
      </c>
      <c r="D120" s="22">
        <f t="shared" si="3"/>
        <v>0.6822301914574688</v>
      </c>
      <c r="E120" s="21">
        <f t="shared" si="5"/>
        <v>362.487622354686</v>
      </c>
    </row>
    <row r="121" spans="1:5" ht="15.75">
      <c r="A121" s="21">
        <v>250.9</v>
      </c>
      <c r="B121" s="21">
        <v>0.675</v>
      </c>
      <c r="C121" s="21">
        <f t="shared" si="4"/>
        <v>0.6807940384731993</v>
      </c>
      <c r="D121" s="22">
        <f t="shared" si="3"/>
        <v>0.6822301914574688</v>
      </c>
      <c r="E121" s="21">
        <f t="shared" si="5"/>
        <v>367.76443367889493</v>
      </c>
    </row>
    <row r="122" spans="1:5" ht="15.75">
      <c r="A122" s="21">
        <v>250.9</v>
      </c>
      <c r="B122" s="21">
        <v>0.726</v>
      </c>
      <c r="C122" s="21">
        <f t="shared" si="4"/>
        <v>0.7322318102689521</v>
      </c>
      <c r="D122" s="22">
        <f t="shared" si="3"/>
        <v>0.6822301914574688</v>
      </c>
      <c r="E122" s="21">
        <f t="shared" si="5"/>
        <v>367.76443367889493</v>
      </c>
    </row>
    <row r="123" spans="1:5" ht="15.75">
      <c r="A123" s="21">
        <v>253.9</v>
      </c>
      <c r="B123" s="21">
        <v>0.679</v>
      </c>
      <c r="C123" s="21">
        <f t="shared" si="4"/>
        <v>0.6851142804806176</v>
      </c>
      <c r="D123" s="22">
        <f t="shared" si="3"/>
        <v>0.6822301914574688</v>
      </c>
      <c r="E123" s="21">
        <f t="shared" si="5"/>
        <v>372.16177644906907</v>
      </c>
    </row>
    <row r="124" spans="1:5" ht="15.75">
      <c r="A124" s="21">
        <v>253.9</v>
      </c>
      <c r="B124" s="21">
        <v>0.68</v>
      </c>
      <c r="C124" s="21">
        <f t="shared" si="4"/>
        <v>0.6861232853119588</v>
      </c>
      <c r="D124" s="22">
        <f t="shared" si="3"/>
        <v>0.6822301914574688</v>
      </c>
      <c r="E124" s="21">
        <f t="shared" si="5"/>
        <v>372.16177644906907</v>
      </c>
    </row>
    <row r="125" spans="1:5" ht="15.75">
      <c r="A125" s="21">
        <v>260.5</v>
      </c>
      <c r="B125" s="21">
        <v>0.711</v>
      </c>
      <c r="C125" s="21">
        <f t="shared" si="4"/>
        <v>0.718061073778746</v>
      </c>
      <c r="D125" s="22">
        <f t="shared" si="3"/>
        <v>0.6822301914574688</v>
      </c>
      <c r="E125" s="21">
        <f t="shared" si="5"/>
        <v>381.8359305434521</v>
      </c>
    </row>
    <row r="126" spans="1:5" ht="15.75">
      <c r="A126" s="21">
        <v>260.5</v>
      </c>
      <c r="B126" s="21">
        <v>0.75</v>
      </c>
      <c r="C126" s="21">
        <f t="shared" si="4"/>
        <v>0.7574483900619683</v>
      </c>
      <c r="D126" s="22">
        <f t="shared" si="3"/>
        <v>0.6822301914574688</v>
      </c>
      <c r="E126" s="21">
        <f t="shared" si="5"/>
        <v>381.8359305434521</v>
      </c>
    </row>
    <row r="127" spans="1:5" ht="15.75">
      <c r="A127" s="21">
        <v>263.21</v>
      </c>
      <c r="B127" s="21">
        <v>0.671</v>
      </c>
      <c r="C127" s="21">
        <f t="shared" si="4"/>
        <v>0.6779190526629834</v>
      </c>
      <c r="D127" s="22">
        <f t="shared" si="3"/>
        <v>0.6822301914574688</v>
      </c>
      <c r="E127" s="21">
        <f t="shared" si="5"/>
        <v>385.8081968458427</v>
      </c>
    </row>
    <row r="128" spans="1:5" ht="15.75">
      <c r="A128" s="21">
        <v>263.21</v>
      </c>
      <c r="B128" s="21">
        <v>0.674</v>
      </c>
      <c r="C128" s="21">
        <f t="shared" si="4"/>
        <v>0.6809499873246658</v>
      </c>
      <c r="D128" s="22">
        <f t="shared" si="3"/>
        <v>0.6822301914574688</v>
      </c>
      <c r="E128" s="21">
        <f t="shared" si="5"/>
        <v>385.8081968458427</v>
      </c>
    </row>
    <row r="129" spans="1:5" ht="15.75">
      <c r="A129" s="21">
        <v>270.2</v>
      </c>
      <c r="B129" s="21">
        <v>0.714</v>
      </c>
      <c r="C129" s="21">
        <f t="shared" si="4"/>
        <v>0.7220629510186817</v>
      </c>
      <c r="D129" s="22">
        <f t="shared" si="3"/>
        <v>0.6822301914574688</v>
      </c>
      <c r="E129" s="21">
        <f t="shared" si="5"/>
        <v>396.0540055003484</v>
      </c>
    </row>
    <row r="130" spans="1:5" ht="15.75">
      <c r="A130" s="21">
        <v>270.2</v>
      </c>
      <c r="B130" s="21">
        <v>0.714</v>
      </c>
      <c r="C130" s="21">
        <f t="shared" si="4"/>
        <v>0.7220629510186817</v>
      </c>
      <c r="D130" s="22">
        <f t="shared" si="3"/>
        <v>0.6822301914574688</v>
      </c>
      <c r="E130" s="21">
        <f t="shared" si="5"/>
        <v>396.0540055003484</v>
      </c>
    </row>
    <row r="131" spans="1:5" ht="15.75">
      <c r="A131" s="21">
        <v>279.39</v>
      </c>
      <c r="B131" s="21">
        <v>0.702</v>
      </c>
      <c r="C131" s="21">
        <f t="shared" si="4"/>
        <v>0.7108329348055207</v>
      </c>
      <c r="D131" s="22">
        <f t="shared" si="3"/>
        <v>0.6822301914574688</v>
      </c>
      <c r="E131" s="21">
        <f t="shared" si="5"/>
        <v>409.5245321863151</v>
      </c>
    </row>
    <row r="132" spans="1:5" ht="15.75">
      <c r="A132" s="21">
        <v>279.39</v>
      </c>
      <c r="B132" s="21">
        <v>0.749</v>
      </c>
      <c r="C132" s="21">
        <f t="shared" si="4"/>
        <v>0.7584243136315314</v>
      </c>
      <c r="D132" s="22">
        <f t="shared" si="3"/>
        <v>0.6822301914574688</v>
      </c>
      <c r="E132" s="21">
        <f t="shared" si="5"/>
        <v>409.5245321863151</v>
      </c>
    </row>
    <row r="133" spans="1:5" ht="15.75">
      <c r="A133" s="21">
        <v>282.24</v>
      </c>
      <c r="B133" s="21">
        <v>0.621</v>
      </c>
      <c r="C133" s="21">
        <f t="shared" si="4"/>
        <v>0.6290621606443833</v>
      </c>
      <c r="D133" s="22">
        <f t="shared" si="3"/>
        <v>0.6822301914574688</v>
      </c>
      <c r="E133" s="21">
        <f t="shared" si="5"/>
        <v>413.7020078179806</v>
      </c>
    </row>
    <row r="134" spans="1:5" ht="15.75">
      <c r="A134" s="21">
        <v>289.4</v>
      </c>
      <c r="B134" s="21">
        <v>0.675</v>
      </c>
      <c r="C134" s="21">
        <f t="shared" si="4"/>
        <v>0.6844415628928894</v>
      </c>
      <c r="D134" s="22">
        <f t="shared" si="3"/>
        <v>0.6822301914574688</v>
      </c>
      <c r="E134" s="21">
        <f t="shared" si="5"/>
        <v>424.19699922946273</v>
      </c>
    </row>
    <row r="135" spans="1:5" ht="15.75">
      <c r="A135" s="21">
        <v>289.4</v>
      </c>
      <c r="B135" s="21">
        <v>0.69</v>
      </c>
      <c r="C135" s="21">
        <f t="shared" si="4"/>
        <v>0.6996513754016201</v>
      </c>
      <c r="D135" s="22">
        <f t="shared" si="3"/>
        <v>0.6822301914574688</v>
      </c>
      <c r="E135" s="21">
        <f t="shared" si="5"/>
        <v>424.19699922946273</v>
      </c>
    </row>
    <row r="136" spans="1:5" ht="15.75">
      <c r="A136" s="21">
        <v>292.27</v>
      </c>
      <c r="B136" s="21">
        <v>0.612</v>
      </c>
      <c r="C136" s="21">
        <f t="shared" si="4"/>
        <v>0.6208068787945735</v>
      </c>
      <c r="D136" s="22">
        <f t="shared" si="3"/>
        <v>0.6822301914574688</v>
      </c>
      <c r="E136" s="21">
        <f t="shared" si="5"/>
        <v>428.40379047959595</v>
      </c>
    </row>
    <row r="137" spans="1:5" ht="15.75">
      <c r="A137" s="21">
        <v>292.27</v>
      </c>
      <c r="B137" s="21">
        <v>0.613</v>
      </c>
      <c r="C137" s="21">
        <f t="shared" si="4"/>
        <v>0.6218212691194013</v>
      </c>
      <c r="D137" s="22">
        <f t="shared" si="3"/>
        <v>0.6822301914574688</v>
      </c>
      <c r="E137" s="21">
        <f t="shared" si="5"/>
        <v>428.40379047959595</v>
      </c>
    </row>
    <row r="138" spans="1:5" ht="15.75">
      <c r="A138" s="21">
        <v>299.1</v>
      </c>
      <c r="B138" s="21">
        <v>0.629</v>
      </c>
      <c r="C138" s="21">
        <f t="shared" si="4"/>
        <v>0.6386544972982208</v>
      </c>
      <c r="D138" s="22">
        <f t="shared" si="3"/>
        <v>0.6822301914574688</v>
      </c>
      <c r="E138" s="21">
        <f t="shared" si="5"/>
        <v>438.41507418635905</v>
      </c>
    </row>
    <row r="139" spans="1:5" ht="15.75">
      <c r="A139" s="21">
        <v>299.1</v>
      </c>
      <c r="B139" s="21">
        <v>0.671</v>
      </c>
      <c r="C139" s="21">
        <f t="shared" si="4"/>
        <v>0.6812991537155901</v>
      </c>
      <c r="D139" s="22">
        <f t="shared" si="3"/>
        <v>0.6822301914574688</v>
      </c>
      <c r="E139" s="21">
        <f t="shared" si="5"/>
        <v>438.41507418635905</v>
      </c>
    </row>
    <row r="140" spans="1:5" ht="15.75">
      <c r="A140" s="21">
        <v>308.6</v>
      </c>
      <c r="B140" s="21">
        <v>0.68</v>
      </c>
      <c r="C140" s="21">
        <f t="shared" si="4"/>
        <v>0.6913439998214265</v>
      </c>
      <c r="D140" s="22">
        <f t="shared" si="3"/>
        <v>0.6822301914574688</v>
      </c>
      <c r="E140" s="21">
        <f t="shared" si="5"/>
        <v>452.33999295857706</v>
      </c>
    </row>
    <row r="141" spans="1:5" ht="15.75">
      <c r="A141" s="21">
        <v>308.6</v>
      </c>
      <c r="B141" s="21">
        <v>0.705</v>
      </c>
      <c r="C141" s="21">
        <f t="shared" si="4"/>
        <v>0.7167610586383906</v>
      </c>
      <c r="D141" s="22">
        <f t="shared" si="3"/>
        <v>0.6822301914574688</v>
      </c>
      <c r="E141" s="21">
        <f t="shared" si="5"/>
        <v>452.33999295857706</v>
      </c>
    </row>
    <row r="142" spans="1:5" ht="15.75">
      <c r="A142" s="21">
        <v>318.4</v>
      </c>
      <c r="B142" s="21">
        <v>0.794</v>
      </c>
      <c r="C142" s="21">
        <f t="shared" si="4"/>
        <v>0.8083379329816457</v>
      </c>
      <c r="D142" s="22">
        <f t="shared" si="3"/>
        <v>0.6822301914574688</v>
      </c>
      <c r="E142" s="21">
        <f t="shared" si="5"/>
        <v>466.7046460078124</v>
      </c>
    </row>
    <row r="143" spans="1:5" ht="15.75">
      <c r="A143" s="21">
        <v>318.4</v>
      </c>
      <c r="B143" s="21">
        <v>0.804</v>
      </c>
      <c r="C143" s="21">
        <f t="shared" si="4"/>
        <v>0.8185185114826741</v>
      </c>
      <c r="D143" s="22">
        <f t="shared" si="3"/>
        <v>0.6822301914574688</v>
      </c>
      <c r="E143" s="21">
        <f t="shared" si="5"/>
        <v>466.7046460078124</v>
      </c>
    </row>
    <row r="144" spans="1:5" ht="15.75">
      <c r="A144" s="21">
        <v>321.01</v>
      </c>
      <c r="B144" s="21">
        <v>0.608</v>
      </c>
      <c r="C144" s="21">
        <f t="shared" si="4"/>
        <v>0.6192019023882962</v>
      </c>
      <c r="D144" s="22">
        <f aca="true" t="shared" si="6" ref="D144:D164">$G$18</f>
        <v>0.6822301914574688</v>
      </c>
      <c r="E144" s="21">
        <f t="shared" si="5"/>
        <v>470.5303342178639</v>
      </c>
    </row>
    <row r="145" spans="1:5" ht="15.75">
      <c r="A145" s="21">
        <v>327.9</v>
      </c>
      <c r="B145" s="21">
        <v>0.652</v>
      </c>
      <c r="C145" s="21">
        <f t="shared" si="4"/>
        <v>0.6646430887819287</v>
      </c>
      <c r="D145" s="22">
        <f t="shared" si="6"/>
        <v>0.6822301914574688</v>
      </c>
      <c r="E145" s="21">
        <f t="shared" si="5"/>
        <v>480.6295647800304</v>
      </c>
    </row>
    <row r="146" spans="1:5" ht="15.75">
      <c r="A146" s="21">
        <v>327.9</v>
      </c>
      <c r="B146" s="21">
        <v>0.654</v>
      </c>
      <c r="C146" s="21">
        <f t="shared" si="4"/>
        <v>0.6666818712628548</v>
      </c>
      <c r="D146" s="22">
        <f t="shared" si="6"/>
        <v>0.6822301914574688</v>
      </c>
      <c r="E146" s="21">
        <f t="shared" si="5"/>
        <v>480.6295647800304</v>
      </c>
    </row>
    <row r="147" spans="1:5" ht="15.75">
      <c r="A147" s="21">
        <v>340.6</v>
      </c>
      <c r="B147" s="21">
        <v>0.638</v>
      </c>
      <c r="C147" s="21">
        <f t="shared" si="4"/>
        <v>0.6515088670715486</v>
      </c>
      <c r="D147" s="22">
        <f t="shared" si="6"/>
        <v>0.6822301914574688</v>
      </c>
      <c r="E147" s="21">
        <f t="shared" si="5"/>
        <v>499.2449825071009</v>
      </c>
    </row>
    <row r="148" spans="1:5" ht="15.75">
      <c r="A148" s="21">
        <v>340.6</v>
      </c>
      <c r="B148" s="21">
        <v>0.652</v>
      </c>
      <c r="C148" s="21">
        <f t="shared" si="4"/>
        <v>0.6658052998913006</v>
      </c>
      <c r="D148" s="22">
        <f t="shared" si="6"/>
        <v>0.6822301914574688</v>
      </c>
      <c r="E148" s="21">
        <f t="shared" si="5"/>
        <v>499.2449825071009</v>
      </c>
    </row>
    <row r="149" spans="1:5" ht="15.75">
      <c r="A149" s="21">
        <v>343.61</v>
      </c>
      <c r="B149" s="21">
        <v>0.645</v>
      </c>
      <c r="C149" s="21">
        <f aca="true" t="shared" si="7" ref="C149:C164">B149*(1+($I$28+$I$29*A149)/(1282900)+($I$30+A149*$I$31-$I$32)/400)</f>
        <v>0.658929579346152</v>
      </c>
      <c r="D149" s="22">
        <f t="shared" si="6"/>
        <v>0.6822301914574688</v>
      </c>
      <c r="E149" s="21">
        <f aca="true" t="shared" si="8" ref="E149:E164">E148+(A149-A148)/D149</f>
        <v>503.6569830865089</v>
      </c>
    </row>
    <row r="150" spans="1:5" ht="15.75">
      <c r="A150" s="21">
        <v>343.61</v>
      </c>
      <c r="B150" s="21">
        <v>0.652</v>
      </c>
      <c r="C150" s="21">
        <f t="shared" si="7"/>
        <v>0.6660807530754902</v>
      </c>
      <c r="D150" s="22">
        <f t="shared" si="6"/>
        <v>0.6822301914574688</v>
      </c>
      <c r="E150" s="21">
        <f t="shared" si="8"/>
        <v>503.6569830865089</v>
      </c>
    </row>
    <row r="151" spans="1:5" ht="15.75">
      <c r="A151" s="21">
        <v>356.8</v>
      </c>
      <c r="B151" s="21">
        <v>0.61</v>
      </c>
      <c r="C151" s="21">
        <f t="shared" si="7"/>
        <v>0.6243030081204674</v>
      </c>
      <c r="D151" s="22">
        <f t="shared" si="6"/>
        <v>0.6822301914574688</v>
      </c>
      <c r="E151" s="21">
        <f t="shared" si="8"/>
        <v>522.9906334660411</v>
      </c>
    </row>
    <row r="152" spans="1:5" ht="15.75">
      <c r="A152" s="21">
        <v>356.8</v>
      </c>
      <c r="B152" s="21">
        <v>0.614</v>
      </c>
      <c r="C152" s="21">
        <f t="shared" si="7"/>
        <v>0.6283967983376507</v>
      </c>
      <c r="D152" s="22">
        <f t="shared" si="6"/>
        <v>0.6822301914574688</v>
      </c>
      <c r="E152" s="21">
        <f t="shared" si="8"/>
        <v>522.9906334660411</v>
      </c>
    </row>
    <row r="153" spans="1:5" ht="15.75">
      <c r="A153" s="21">
        <v>362.93</v>
      </c>
      <c r="B153" s="21">
        <v>0.627</v>
      </c>
      <c r="C153" s="21">
        <f t="shared" si="7"/>
        <v>0.6422410796154476</v>
      </c>
      <c r="D153" s="22">
        <f t="shared" si="6"/>
        <v>0.6822301914574688</v>
      </c>
      <c r="E153" s="21">
        <f t="shared" si="8"/>
        <v>531.9758705264302</v>
      </c>
    </row>
    <row r="154" spans="1:5" ht="15.75">
      <c r="A154" s="21">
        <v>362.93</v>
      </c>
      <c r="B154" s="21">
        <v>0.649</v>
      </c>
      <c r="C154" s="21">
        <f t="shared" si="7"/>
        <v>0.6647758543387967</v>
      </c>
      <c r="D154" s="22">
        <f t="shared" si="6"/>
        <v>0.6822301914574688</v>
      </c>
      <c r="E154" s="21">
        <f t="shared" si="8"/>
        <v>531.9758705264302</v>
      </c>
    </row>
    <row r="155" spans="1:5" ht="15.75">
      <c r="A155" s="21">
        <v>369.5</v>
      </c>
      <c r="B155" s="21">
        <v>0.639</v>
      </c>
      <c r="C155" s="21">
        <f t="shared" si="7"/>
        <v>0.6551220253835264</v>
      </c>
      <c r="D155" s="22">
        <f t="shared" si="6"/>
        <v>0.6822301914574688</v>
      </c>
      <c r="E155" s="21">
        <f t="shared" si="8"/>
        <v>541.6060511931115</v>
      </c>
    </row>
    <row r="156" spans="1:5" ht="15.75">
      <c r="A156" s="21">
        <v>369.5</v>
      </c>
      <c r="B156" s="21">
        <v>0.648</v>
      </c>
      <c r="C156" s="21">
        <f t="shared" si="7"/>
        <v>0.6643490961635761</v>
      </c>
      <c r="D156" s="22">
        <f t="shared" si="6"/>
        <v>0.6822301914574688</v>
      </c>
      <c r="E156" s="21">
        <f t="shared" si="8"/>
        <v>541.6060511931115</v>
      </c>
    </row>
    <row r="157" spans="1:5" ht="15.75">
      <c r="A157" s="21">
        <v>372.4</v>
      </c>
      <c r="B157" s="21">
        <v>0.662</v>
      </c>
      <c r="C157" s="21">
        <f t="shared" si="7"/>
        <v>0.6789717745152617</v>
      </c>
      <c r="D157" s="22">
        <f t="shared" si="6"/>
        <v>0.6822301914574688</v>
      </c>
      <c r="E157" s="21">
        <f t="shared" si="8"/>
        <v>545.8568158709464</v>
      </c>
    </row>
    <row r="158" spans="1:5" ht="15.75">
      <c r="A158" s="21">
        <v>372.4</v>
      </c>
      <c r="B158" s="21">
        <v>0.671</v>
      </c>
      <c r="C158" s="21">
        <f t="shared" si="7"/>
        <v>0.6882025086098801</v>
      </c>
      <c r="D158" s="22">
        <f t="shared" si="6"/>
        <v>0.6822301914574688</v>
      </c>
      <c r="E158" s="21">
        <f t="shared" si="8"/>
        <v>545.8568158709464</v>
      </c>
    </row>
    <row r="159" spans="1:5" ht="15.75">
      <c r="A159" s="21">
        <v>376.1</v>
      </c>
      <c r="B159" s="21">
        <v>0.639</v>
      </c>
      <c r="C159" s="21">
        <f t="shared" si="7"/>
        <v>0.6557139664893504</v>
      </c>
      <c r="D159" s="22">
        <f t="shared" si="6"/>
        <v>0.6822301914574688</v>
      </c>
      <c r="E159" s="21">
        <f t="shared" si="8"/>
        <v>551.2802052874946</v>
      </c>
    </row>
    <row r="160" spans="1:5" ht="15.75">
      <c r="A160" s="21">
        <v>376.1</v>
      </c>
      <c r="B160" s="21">
        <v>0.646</v>
      </c>
      <c r="C160" s="21">
        <f t="shared" si="7"/>
        <v>0.6628970615839129</v>
      </c>
      <c r="D160" s="22">
        <f t="shared" si="6"/>
        <v>0.6822301914574688</v>
      </c>
      <c r="E160" s="21">
        <f t="shared" si="8"/>
        <v>551.2802052874946</v>
      </c>
    </row>
    <row r="161" spans="1:5" ht="15.75">
      <c r="A161" s="21">
        <v>385.7</v>
      </c>
      <c r="B161" s="21">
        <v>0.649</v>
      </c>
      <c r="C161" s="21">
        <f t="shared" si="7"/>
        <v>0.6668500104154714</v>
      </c>
      <c r="D161" s="22">
        <f t="shared" si="6"/>
        <v>0.6822301914574688</v>
      </c>
      <c r="E161" s="21">
        <f t="shared" si="8"/>
        <v>565.3517021520518</v>
      </c>
    </row>
    <row r="162" spans="1:5" ht="15.75">
      <c r="A162" s="21">
        <v>385.7</v>
      </c>
      <c r="B162" s="21">
        <v>0.678</v>
      </c>
      <c r="C162" s="21">
        <f t="shared" si="7"/>
        <v>0.6966476225912014</v>
      </c>
      <c r="D162" s="22">
        <f t="shared" si="6"/>
        <v>0.6822301914574688</v>
      </c>
      <c r="E162" s="21">
        <f t="shared" si="8"/>
        <v>565.3517021520518</v>
      </c>
    </row>
    <row r="163" spans="1:5" ht="15.75">
      <c r="A163" s="21">
        <v>391.7</v>
      </c>
      <c r="B163" s="21">
        <v>0.632</v>
      </c>
      <c r="C163" s="21">
        <f t="shared" si="7"/>
        <v>0.6499146779463457</v>
      </c>
      <c r="D163" s="22">
        <f t="shared" si="6"/>
        <v>0.6822301914574688</v>
      </c>
      <c r="E163" s="21">
        <f t="shared" si="8"/>
        <v>574.1463876924</v>
      </c>
    </row>
    <row r="164" spans="1:5" ht="15.75">
      <c r="A164" s="21">
        <v>391.7</v>
      </c>
      <c r="B164" s="21">
        <v>0.657</v>
      </c>
      <c r="C164" s="21">
        <f t="shared" si="7"/>
        <v>0.6756233281815651</v>
      </c>
      <c r="D164" s="22">
        <f t="shared" si="6"/>
        <v>0.6822301914574688</v>
      </c>
      <c r="E164" s="21">
        <f t="shared" si="8"/>
        <v>574.1463876924</v>
      </c>
    </row>
    <row r="165" spans="1:5" ht="15.75">
      <c r="A165" s="23"/>
      <c r="B165" s="23"/>
      <c r="E165" s="21"/>
    </row>
    <row r="166" spans="1:5" ht="15.75">
      <c r="A166" s="23"/>
      <c r="B166" s="23"/>
      <c r="E166" s="21"/>
    </row>
    <row r="167" spans="1:5" ht="15.75">
      <c r="A167" s="23"/>
      <c r="B167" s="23"/>
      <c r="E167" s="21"/>
    </row>
    <row r="168" spans="1:5" ht="15.75">
      <c r="A168" s="23"/>
      <c r="B168" s="23"/>
      <c r="E168" s="21"/>
    </row>
    <row r="169" spans="1:5" ht="15.75">
      <c r="A169" s="23"/>
      <c r="B169" s="23"/>
      <c r="E169" s="21"/>
    </row>
    <row r="170" spans="1:5" ht="15.75">
      <c r="A170" s="23"/>
      <c r="B170" s="23"/>
      <c r="E170" s="21"/>
    </row>
    <row r="171" spans="1:5" ht="15.75">
      <c r="A171" s="23"/>
      <c r="B171" s="23"/>
      <c r="E171" s="21"/>
    </row>
    <row r="172" spans="1:5" ht="15.75">
      <c r="A172" s="23"/>
      <c r="B172" s="23"/>
      <c r="E172" s="21"/>
    </row>
    <row r="173" spans="1:5" ht="15.75">
      <c r="A173" s="23"/>
      <c r="B173" s="23"/>
      <c r="E173" s="21"/>
    </row>
    <row r="174" spans="1:5" ht="15.75">
      <c r="A174" s="23"/>
      <c r="B174" s="23"/>
      <c r="E174" s="21"/>
    </row>
    <row r="175" spans="1:5" ht="15.75">
      <c r="A175" s="23"/>
      <c r="B175" s="23"/>
      <c r="E175" s="21"/>
    </row>
    <row r="176" spans="1:5" ht="15.75">
      <c r="A176" s="23"/>
      <c r="B176" s="23"/>
      <c r="E176" s="21"/>
    </row>
    <row r="177" spans="1:5" ht="15.75">
      <c r="A177" s="23"/>
      <c r="B177" s="23"/>
      <c r="E177" s="21"/>
    </row>
    <row r="178" spans="1:5" ht="15.75">
      <c r="A178" s="23"/>
      <c r="B178" s="23"/>
      <c r="E178" s="21"/>
    </row>
    <row r="179" spans="1:5" ht="15.75">
      <c r="A179" s="23"/>
      <c r="B179" s="23"/>
      <c r="E179" s="21"/>
    </row>
    <row r="180" spans="1:5" ht="15.75">
      <c r="A180" s="23"/>
      <c r="B180" s="23"/>
      <c r="E180" s="21"/>
    </row>
    <row r="181" spans="1:5" ht="15.75">
      <c r="A181" s="23"/>
      <c r="B181" s="23"/>
      <c r="E181" s="21"/>
    </row>
    <row r="182" spans="1:5" ht="15.75">
      <c r="A182" s="23"/>
      <c r="B182" s="23"/>
      <c r="E182" s="21"/>
    </row>
    <row r="183" spans="1:5" ht="15.75">
      <c r="A183" s="23"/>
      <c r="B183" s="23"/>
      <c r="E183" s="21"/>
    </row>
    <row r="184" spans="1:5" ht="15.75">
      <c r="A184" s="23"/>
      <c r="B184" s="23"/>
      <c r="E184" s="21"/>
    </row>
    <row r="185" spans="1:5" ht="15.75">
      <c r="A185" s="23"/>
      <c r="B185" s="23"/>
      <c r="E185" s="21"/>
    </row>
    <row r="186" spans="1:5" ht="15.75">
      <c r="A186" s="23"/>
      <c r="B186" s="23"/>
      <c r="E186" s="21"/>
    </row>
    <row r="187" spans="1:5" ht="15.75">
      <c r="A187" s="23"/>
      <c r="B187" s="23"/>
      <c r="E187" s="21"/>
    </row>
    <row r="188" spans="1:5" ht="15.75">
      <c r="A188" s="23"/>
      <c r="B188" s="23"/>
      <c r="E188" s="21"/>
    </row>
    <row r="189" spans="1:5" ht="15.75">
      <c r="A189" s="23"/>
      <c r="B189" s="23"/>
      <c r="E189" s="21"/>
    </row>
    <row r="190" spans="1:5" ht="15.75">
      <c r="A190" s="23"/>
      <c r="B190" s="23"/>
      <c r="E190" s="21"/>
    </row>
    <row r="191" spans="1:5" ht="15.75">
      <c r="A191" s="23"/>
      <c r="B191" s="23"/>
      <c r="E191" s="21"/>
    </row>
    <row r="192" spans="1:5" ht="15.75">
      <c r="A192" s="23"/>
      <c r="B192" s="23"/>
      <c r="E192" s="21"/>
    </row>
    <row r="193" spans="1:5" ht="15.75">
      <c r="A193" s="23"/>
      <c r="B193" s="23"/>
      <c r="E193" s="21"/>
    </row>
    <row r="194" spans="1:5" ht="15.75">
      <c r="A194" s="23"/>
      <c r="B194" s="23"/>
      <c r="E194" s="21"/>
    </row>
    <row r="195" spans="1:5" ht="15.75">
      <c r="A195" s="23"/>
      <c r="B195" s="23"/>
      <c r="E195" s="21"/>
    </row>
    <row r="196" spans="1:5" ht="15.75">
      <c r="A196" s="23"/>
      <c r="B196" s="23"/>
      <c r="E196" s="21"/>
    </row>
    <row r="197" spans="1:5" ht="15.75">
      <c r="A197" s="23"/>
      <c r="B197" s="23"/>
      <c r="E197" s="21"/>
    </row>
    <row r="198" spans="1:5" ht="15.75">
      <c r="A198" s="23"/>
      <c r="B198" s="23"/>
      <c r="E198" s="21"/>
    </row>
    <row r="199" spans="1:5" ht="15.75">
      <c r="A199" s="23"/>
      <c r="B199" s="23"/>
      <c r="E199" s="21"/>
    </row>
    <row r="200" spans="1:5" ht="15.75">
      <c r="A200" s="23"/>
      <c r="B200" s="23"/>
      <c r="E200" s="21"/>
    </row>
    <row r="201" spans="1:5" ht="15.75">
      <c r="A201" s="23"/>
      <c r="B201" s="23"/>
      <c r="E201" s="21"/>
    </row>
    <row r="202" spans="1:5" ht="15.75">
      <c r="A202" s="23"/>
      <c r="B202" s="23"/>
      <c r="E202" s="21"/>
    </row>
    <row r="203" spans="1:5" ht="15.75">
      <c r="A203" s="23"/>
      <c r="B203" s="23"/>
      <c r="E203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1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3.4266666666666663</v>
      </c>
      <c r="C3" s="21">
        <v>0</v>
      </c>
      <c r="F3" s="25">
        <f>1000*1/SLOPE(C3:C13,B3:B13)</f>
        <v>43.36817986871865</v>
      </c>
      <c r="G3" s="21">
        <f>INTERCEPT(B4:B13,A4:A13)</f>
        <v>4.192706390977443</v>
      </c>
    </row>
    <row r="4" spans="1:9" ht="15.75">
      <c r="A4" s="21">
        <v>41.7</v>
      </c>
      <c r="B4" s="21">
        <v>6.132</v>
      </c>
      <c r="C4" s="21">
        <f>A4/$G$18</f>
        <v>42.57612208395673</v>
      </c>
      <c r="E4" s="26">
        <f>1000*1/SLOPE(C3:C4,B3:B4)</f>
        <v>63.54109300980107</v>
      </c>
      <c r="F4" s="26" t="s">
        <v>7</v>
      </c>
      <c r="I4" s="27">
        <f>SLOPE(E4:E13,A4:A13)*1000</f>
        <v>-52.812229609139855</v>
      </c>
    </row>
    <row r="5" spans="1:9" ht="15.75">
      <c r="A5" s="21">
        <v>79.7</v>
      </c>
      <c r="B5" s="21">
        <v>7.276</v>
      </c>
      <c r="C5" s="21">
        <f>A5/$G$18</f>
        <v>81.37450671681898</v>
      </c>
      <c r="E5" s="26">
        <f>1000*1/SLOPE(C4:C5,B4:B5)</f>
        <v>29.485763668392824</v>
      </c>
      <c r="F5" s="28">
        <f>CORREL(C3:C11,B3:B11)</f>
        <v>0.9967005654324782</v>
      </c>
      <c r="I5" s="27"/>
    </row>
    <row r="6" spans="1:5" ht="15.75">
      <c r="A6" s="21">
        <v>231.7</v>
      </c>
      <c r="B6" s="21">
        <v>13.922</v>
      </c>
      <c r="C6" s="21">
        <f>A6/$G$18</f>
        <v>236.56804524826796</v>
      </c>
      <c r="E6" s="26">
        <f>1000*1/SLOPE(C5:C6,B5:B6)</f>
        <v>42.823947845310855</v>
      </c>
    </row>
    <row r="7" spans="1:6" ht="15.75">
      <c r="A7" s="23"/>
      <c r="B7" s="23"/>
      <c r="C7" s="21"/>
      <c r="E7" s="26"/>
      <c r="F7" s="29"/>
    </row>
    <row r="8" spans="1:9" ht="15.75">
      <c r="A8" s="23"/>
      <c r="B8" s="23"/>
      <c r="C8" s="21"/>
      <c r="E8" s="26"/>
      <c r="F8" s="25" t="s">
        <v>8</v>
      </c>
      <c r="H8" s="21"/>
      <c r="I8" s="22"/>
    </row>
    <row r="9" spans="1:9" ht="15.75">
      <c r="A9" s="23"/>
      <c r="B9" s="23"/>
      <c r="C9" s="21"/>
      <c r="E9" s="26"/>
      <c r="F9" s="25">
        <f>1000*SLOPE(B3:B13,A3:A13)</f>
        <v>43.98763901190185</v>
      </c>
      <c r="H9" s="21"/>
      <c r="I9" s="22"/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0.9967005654324782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 aca="true" t="shared" si="0" ref="D16:D79">$G$18</f>
        <v>0.9794222197543241</v>
      </c>
      <c r="E16" s="21">
        <v>0</v>
      </c>
    </row>
    <row r="17" spans="1:7" ht="15.75">
      <c r="A17" s="21">
        <v>2</v>
      </c>
      <c r="B17" s="21">
        <v>0.969</v>
      </c>
      <c r="C17" s="21">
        <f aca="true" t="shared" si="1" ref="C17:C80">B17*(1+($I$28+$I$29*A17)/(1282900)+($I$30+A17*$I$31-$I$32)/400)</f>
        <v>0.9443380974574279</v>
      </c>
      <c r="D17" s="22">
        <f t="shared" si="0"/>
        <v>0.9794222197543241</v>
      </c>
      <c r="E17" s="21">
        <f aca="true" t="shared" si="2" ref="E17:E80">E16+(A17-A16)/D17</f>
        <v>2.0420202438348554</v>
      </c>
      <c r="G17" s="23" t="s">
        <v>14</v>
      </c>
    </row>
    <row r="18" spans="1:7" ht="15.75">
      <c r="A18" s="21">
        <v>2</v>
      </c>
      <c r="B18" s="21">
        <v>1.029</v>
      </c>
      <c r="C18" s="21">
        <f t="shared" si="1"/>
        <v>1.002811044668414</v>
      </c>
      <c r="D18" s="22">
        <f t="shared" si="0"/>
        <v>0.9794222197543241</v>
      </c>
      <c r="E18" s="21">
        <f t="shared" si="2"/>
        <v>2.0420202438348554</v>
      </c>
      <c r="G18" s="21">
        <f>AVERAGE(C17:C999)</f>
        <v>0.9794222197543241</v>
      </c>
    </row>
    <row r="19" spans="1:5" ht="15.75">
      <c r="A19" s="21">
        <v>5.7</v>
      </c>
      <c r="B19" s="21">
        <v>0.937</v>
      </c>
      <c r="C19" s="21">
        <f t="shared" si="1"/>
        <v>0.913538641783223</v>
      </c>
      <c r="D19" s="22">
        <f t="shared" si="0"/>
        <v>0.9794222197543241</v>
      </c>
      <c r="E19" s="21">
        <f t="shared" si="2"/>
        <v>5.819757694929338</v>
      </c>
    </row>
    <row r="20" spans="1:5" ht="15.75">
      <c r="A20" s="21">
        <v>5.7</v>
      </c>
      <c r="B20" s="21">
        <v>0.938</v>
      </c>
      <c r="C20" s="21">
        <f t="shared" si="1"/>
        <v>0.9145136029804302</v>
      </c>
      <c r="D20" s="22">
        <f t="shared" si="0"/>
        <v>0.9794222197543241</v>
      </c>
      <c r="E20" s="21">
        <f t="shared" si="2"/>
        <v>5.819757694929338</v>
      </c>
    </row>
    <row r="21" spans="1:5" ht="15.75">
      <c r="A21" s="21">
        <v>8.7</v>
      </c>
      <c r="B21" s="21">
        <v>0.928</v>
      </c>
      <c r="C21" s="21">
        <f t="shared" si="1"/>
        <v>0.9050740511260089</v>
      </c>
      <c r="D21" s="22">
        <f t="shared" si="0"/>
        <v>0.9794222197543241</v>
      </c>
      <c r="E21" s="21">
        <f t="shared" si="2"/>
        <v>8.88278806068162</v>
      </c>
    </row>
    <row r="22" spans="1:5" ht="15.75">
      <c r="A22" s="21">
        <v>8.7</v>
      </c>
      <c r="B22" s="21">
        <v>0.976</v>
      </c>
      <c r="C22" s="21">
        <f t="shared" si="1"/>
        <v>0.9518882261842507</v>
      </c>
      <c r="D22" s="22">
        <f t="shared" si="0"/>
        <v>0.9794222197543241</v>
      </c>
      <c r="E22" s="21">
        <f t="shared" si="2"/>
        <v>8.88278806068162</v>
      </c>
    </row>
    <row r="23" spans="1:5" ht="15.75">
      <c r="A23" s="21">
        <v>11.7</v>
      </c>
      <c r="B23" s="21">
        <v>0.892</v>
      </c>
      <c r="C23" s="21">
        <f t="shared" si="1"/>
        <v>0.8702614517557598</v>
      </c>
      <c r="D23" s="22">
        <f t="shared" si="0"/>
        <v>0.9794222197543241</v>
      </c>
      <c r="E23" s="21">
        <f t="shared" si="2"/>
        <v>11.945818426433902</v>
      </c>
    </row>
    <row r="24" spans="1:5" ht="15.75">
      <c r="A24" s="21">
        <v>11.7</v>
      </c>
      <c r="B24" s="21">
        <v>0.895</v>
      </c>
      <c r="C24" s="21">
        <f t="shared" si="1"/>
        <v>0.8731883400464181</v>
      </c>
      <c r="D24" s="22">
        <f t="shared" si="0"/>
        <v>0.9794222197543241</v>
      </c>
      <c r="E24" s="21">
        <f t="shared" si="2"/>
        <v>11.945818426433902</v>
      </c>
    </row>
    <row r="25" spans="1:5" ht="15.75">
      <c r="A25" s="21">
        <v>15.2</v>
      </c>
      <c r="B25" s="21">
        <v>1.019</v>
      </c>
      <c r="C25" s="21">
        <f t="shared" si="1"/>
        <v>0.9945635982332877</v>
      </c>
      <c r="D25" s="22">
        <f t="shared" si="0"/>
        <v>0.9794222197543241</v>
      </c>
      <c r="E25" s="21">
        <f t="shared" si="2"/>
        <v>15.5193538531449</v>
      </c>
    </row>
    <row r="26" spans="1:7" ht="15.75">
      <c r="A26" s="21">
        <v>15.2</v>
      </c>
      <c r="B26" s="21">
        <v>1.08</v>
      </c>
      <c r="C26" s="21">
        <f t="shared" si="1"/>
        <v>1.0541007714346917</v>
      </c>
      <c r="D26" s="22">
        <f t="shared" si="0"/>
        <v>0.9794222197543241</v>
      </c>
      <c r="E26" s="21">
        <f t="shared" si="2"/>
        <v>15.5193538531449</v>
      </c>
      <c r="G26" s="36" t="s">
        <v>15</v>
      </c>
    </row>
    <row r="27" spans="1:5" ht="15.75">
      <c r="A27" s="21">
        <v>18.3</v>
      </c>
      <c r="B27" s="21">
        <v>1.071</v>
      </c>
      <c r="C27" s="21">
        <f t="shared" si="1"/>
        <v>1.0456863650766923</v>
      </c>
      <c r="D27" s="22">
        <f t="shared" si="0"/>
        <v>0.9794222197543241</v>
      </c>
      <c r="E27" s="21">
        <f t="shared" si="2"/>
        <v>18.684485231088928</v>
      </c>
    </row>
    <row r="28" spans="1:9" ht="15.75">
      <c r="A28" s="21">
        <v>18.3</v>
      </c>
      <c r="B28" s="21">
        <v>1.09</v>
      </c>
      <c r="C28" s="21">
        <f t="shared" si="1"/>
        <v>1.0642372903208168</v>
      </c>
      <c r="D28" s="22">
        <f t="shared" si="0"/>
        <v>0.9794222197543241</v>
      </c>
      <c r="E28" s="21">
        <f t="shared" si="2"/>
        <v>18.684485231088928</v>
      </c>
      <c r="G28" s="23" t="s">
        <v>16</v>
      </c>
      <c r="I28" s="21">
        <v>1725</v>
      </c>
    </row>
    <row r="29" spans="1:9" ht="15.75">
      <c r="A29" s="21">
        <v>21.2</v>
      </c>
      <c r="B29" s="21">
        <v>0.947</v>
      </c>
      <c r="C29" s="21">
        <f t="shared" si="1"/>
        <v>0.9249230301335095</v>
      </c>
      <c r="D29" s="22">
        <f t="shared" si="0"/>
        <v>0.9794222197543241</v>
      </c>
      <c r="E29" s="21">
        <f t="shared" si="2"/>
        <v>21.645414584649465</v>
      </c>
      <c r="G29" s="23" t="s">
        <v>17</v>
      </c>
      <c r="I29" s="21">
        <v>1.8</v>
      </c>
    </row>
    <row r="30" spans="1:9" ht="15.75">
      <c r="A30" s="21">
        <v>21.2</v>
      </c>
      <c r="B30" s="21">
        <v>1.001</v>
      </c>
      <c r="C30" s="21">
        <f t="shared" si="1"/>
        <v>0.9776641532879018</v>
      </c>
      <c r="D30" s="22">
        <f t="shared" si="0"/>
        <v>0.9794222197543241</v>
      </c>
      <c r="E30" s="21">
        <f t="shared" si="2"/>
        <v>21.645414584649465</v>
      </c>
      <c r="G30" s="23" t="s">
        <v>18</v>
      </c>
      <c r="I30" s="21">
        <f>G3</f>
        <v>4.192706390977443</v>
      </c>
    </row>
    <row r="31" spans="1:9" ht="15.75">
      <c r="A31" s="21">
        <v>24.7</v>
      </c>
      <c r="B31" s="21">
        <v>0.979</v>
      </c>
      <c r="C31" s="21">
        <f t="shared" si="1"/>
        <v>0.956558645775855</v>
      </c>
      <c r="D31" s="22">
        <f t="shared" si="0"/>
        <v>0.9794222197543241</v>
      </c>
      <c r="E31" s="21">
        <f t="shared" si="2"/>
        <v>25.218950011360462</v>
      </c>
      <c r="G31" s="23" t="s">
        <v>19</v>
      </c>
      <c r="I31" s="21">
        <f>F9/1000</f>
        <v>0.04398763901190185</v>
      </c>
    </row>
    <row r="32" spans="1:9" ht="15.75">
      <c r="A32" s="21">
        <v>24.7</v>
      </c>
      <c r="B32" s="21">
        <v>1.008</v>
      </c>
      <c r="C32" s="21">
        <f t="shared" si="1"/>
        <v>0.9848938865598181</v>
      </c>
      <c r="D32" s="22">
        <f t="shared" si="0"/>
        <v>0.9794222197543241</v>
      </c>
      <c r="E32" s="21">
        <f t="shared" si="2"/>
        <v>25.218950011360462</v>
      </c>
      <c r="G32" s="23" t="s">
        <v>20</v>
      </c>
      <c r="I32" s="21">
        <v>15</v>
      </c>
    </row>
    <row r="33" spans="1:5" ht="15.75">
      <c r="A33" s="21">
        <v>27.7</v>
      </c>
      <c r="B33" s="21">
        <v>0.995</v>
      </c>
      <c r="C33" s="21">
        <f t="shared" si="1"/>
        <v>0.9725243279940148</v>
      </c>
      <c r="D33" s="22">
        <f t="shared" si="0"/>
        <v>0.9794222197543241</v>
      </c>
      <c r="E33" s="21">
        <f t="shared" si="2"/>
        <v>28.281980377112745</v>
      </c>
    </row>
    <row r="34" spans="1:5" ht="15.75">
      <c r="A34" s="21">
        <v>27.7</v>
      </c>
      <c r="B34" s="21">
        <v>1.033</v>
      </c>
      <c r="C34" s="21">
        <f t="shared" si="1"/>
        <v>1.0096659606209217</v>
      </c>
      <c r="D34" s="22">
        <f t="shared" si="0"/>
        <v>0.9794222197543241</v>
      </c>
      <c r="E34" s="21">
        <f t="shared" si="2"/>
        <v>28.281980377112745</v>
      </c>
    </row>
    <row r="35" spans="1:5" ht="15.75">
      <c r="A35" s="21">
        <v>30.7</v>
      </c>
      <c r="B35" s="21">
        <v>1.026</v>
      </c>
      <c r="C35" s="21">
        <f t="shared" si="1"/>
        <v>1.0031668844617398</v>
      </c>
      <c r="D35" s="22">
        <f t="shared" si="0"/>
        <v>0.9794222197543241</v>
      </c>
      <c r="E35" s="21">
        <f t="shared" si="2"/>
        <v>31.34501074286503</v>
      </c>
    </row>
    <row r="36" spans="1:5" ht="15.75">
      <c r="A36" s="21">
        <v>30.7</v>
      </c>
      <c r="B36" s="21">
        <v>1.057</v>
      </c>
      <c r="C36" s="21">
        <f t="shared" si="1"/>
        <v>1.0334769950059055</v>
      </c>
      <c r="D36" s="22">
        <f t="shared" si="0"/>
        <v>0.9794222197543241</v>
      </c>
      <c r="E36" s="21">
        <f t="shared" si="2"/>
        <v>31.34501074286503</v>
      </c>
    </row>
    <row r="37" spans="1:5" ht="15.75">
      <c r="A37" s="21">
        <v>34.2</v>
      </c>
      <c r="B37" s="21">
        <v>0.984</v>
      </c>
      <c r="C37" s="21">
        <f t="shared" si="1"/>
        <v>0.9624851391508937</v>
      </c>
      <c r="D37" s="22">
        <f t="shared" si="0"/>
        <v>0.9794222197543241</v>
      </c>
      <c r="E37" s="21">
        <f t="shared" si="2"/>
        <v>34.91854616957603</v>
      </c>
    </row>
    <row r="38" spans="1:5" ht="15.75">
      <c r="A38" s="21">
        <v>34.2</v>
      </c>
      <c r="B38" s="21">
        <v>1.043</v>
      </c>
      <c r="C38" s="21">
        <f t="shared" si="1"/>
        <v>1.0201951220877867</v>
      </c>
      <c r="D38" s="22">
        <f t="shared" si="0"/>
        <v>0.9794222197543241</v>
      </c>
      <c r="E38" s="21">
        <f t="shared" si="2"/>
        <v>34.91854616957603</v>
      </c>
    </row>
    <row r="39" spans="1:5" ht="15.75">
      <c r="A39" s="21">
        <v>37.2</v>
      </c>
      <c r="B39" s="21">
        <v>0.986</v>
      </c>
      <c r="C39" s="21">
        <f t="shared" si="1"/>
        <v>0.9647708486339286</v>
      </c>
      <c r="D39" s="22">
        <f t="shared" si="0"/>
        <v>0.9794222197543241</v>
      </c>
      <c r="E39" s="21">
        <f t="shared" si="2"/>
        <v>37.981576535328315</v>
      </c>
    </row>
    <row r="40" spans="1:5" ht="15.75">
      <c r="A40" s="21">
        <v>37.2</v>
      </c>
      <c r="B40" s="21">
        <v>1.014</v>
      </c>
      <c r="C40" s="21">
        <f t="shared" si="1"/>
        <v>0.9921679924085229</v>
      </c>
      <c r="D40" s="22">
        <f t="shared" si="0"/>
        <v>0.9794222197543241</v>
      </c>
      <c r="E40" s="21">
        <f t="shared" si="2"/>
        <v>37.981576535328315</v>
      </c>
    </row>
    <row r="41" spans="1:5" ht="15.75">
      <c r="A41" s="21">
        <v>40.2</v>
      </c>
      <c r="B41" s="21">
        <v>1.034</v>
      </c>
      <c r="C41" s="21">
        <f t="shared" si="1"/>
        <v>1.0120828572862448</v>
      </c>
      <c r="D41" s="22">
        <f t="shared" si="0"/>
        <v>0.9794222197543241</v>
      </c>
      <c r="E41" s="21">
        <f t="shared" si="2"/>
        <v>41.0446069010806</v>
      </c>
    </row>
    <row r="42" spans="1:5" ht="15.75">
      <c r="A42" s="21">
        <v>40.2</v>
      </c>
      <c r="B42" s="21">
        <v>1.046</v>
      </c>
      <c r="C42" s="21">
        <f t="shared" si="1"/>
        <v>1.0238284997305724</v>
      </c>
      <c r="D42" s="22">
        <f t="shared" si="0"/>
        <v>0.9794222197543241</v>
      </c>
      <c r="E42" s="21">
        <f t="shared" si="2"/>
        <v>41.0446069010806</v>
      </c>
    </row>
    <row r="43" spans="1:5" ht="15.75">
      <c r="A43" s="21">
        <v>43.7</v>
      </c>
      <c r="B43" s="21">
        <v>0.984</v>
      </c>
      <c r="C43" s="21">
        <f t="shared" si="1"/>
        <v>0.9635262461838701</v>
      </c>
      <c r="D43" s="22">
        <f t="shared" si="0"/>
        <v>0.9794222197543241</v>
      </c>
      <c r="E43" s="21">
        <f t="shared" si="2"/>
        <v>44.618142327791595</v>
      </c>
    </row>
    <row r="44" spans="1:5" ht="15.75">
      <c r="A44" s="21">
        <v>43.7</v>
      </c>
      <c r="B44" s="21">
        <v>0.996</v>
      </c>
      <c r="C44" s="21">
        <f t="shared" si="1"/>
        <v>0.975276566259283</v>
      </c>
      <c r="D44" s="22">
        <f t="shared" si="0"/>
        <v>0.9794222197543241</v>
      </c>
      <c r="E44" s="21">
        <f t="shared" si="2"/>
        <v>44.618142327791595</v>
      </c>
    </row>
    <row r="45" spans="1:5" ht="15.75">
      <c r="A45" s="21">
        <v>46.7</v>
      </c>
      <c r="B45" s="21">
        <v>0.959</v>
      </c>
      <c r="C45" s="21">
        <f t="shared" si="1"/>
        <v>0.9393668304227665</v>
      </c>
      <c r="D45" s="22">
        <f t="shared" si="0"/>
        <v>0.9794222197543241</v>
      </c>
      <c r="E45" s="21">
        <f t="shared" si="2"/>
        <v>47.68117269354388</v>
      </c>
    </row>
    <row r="46" spans="1:5" ht="15.75">
      <c r="A46" s="21">
        <v>46.7</v>
      </c>
      <c r="B46" s="21">
        <v>0.986</v>
      </c>
      <c r="C46" s="21">
        <f t="shared" si="1"/>
        <v>0.9658140717381102</v>
      </c>
      <c r="D46" s="22">
        <f t="shared" si="0"/>
        <v>0.9794222197543241</v>
      </c>
      <c r="E46" s="21">
        <f t="shared" si="2"/>
        <v>47.68117269354388</v>
      </c>
    </row>
    <row r="47" spans="1:5" ht="15.75">
      <c r="A47" s="21">
        <v>53.2</v>
      </c>
      <c r="B47" s="21">
        <v>1</v>
      </c>
      <c r="C47" s="21">
        <f t="shared" si="1"/>
        <v>0.9802513752203721</v>
      </c>
      <c r="D47" s="22">
        <f t="shared" si="0"/>
        <v>0.9794222197543241</v>
      </c>
      <c r="E47" s="21">
        <f t="shared" si="2"/>
        <v>54.31773848600716</v>
      </c>
    </row>
    <row r="48" spans="1:5" ht="15.75">
      <c r="A48" s="21">
        <v>53.2</v>
      </c>
      <c r="B48" s="21">
        <v>1.036</v>
      </c>
      <c r="C48" s="21">
        <f t="shared" si="1"/>
        <v>1.0155404247283055</v>
      </c>
      <c r="D48" s="22">
        <f t="shared" si="0"/>
        <v>0.9794222197543241</v>
      </c>
      <c r="E48" s="21">
        <f t="shared" si="2"/>
        <v>54.31773848600716</v>
      </c>
    </row>
    <row r="49" spans="1:5" ht="15.75">
      <c r="A49" s="21">
        <v>56.2</v>
      </c>
      <c r="B49" s="21">
        <v>0.997</v>
      </c>
      <c r="C49" s="21">
        <f t="shared" si="1"/>
        <v>0.9776437352512827</v>
      </c>
      <c r="D49" s="22">
        <f t="shared" si="0"/>
        <v>0.9794222197543241</v>
      </c>
      <c r="E49" s="21">
        <f t="shared" si="2"/>
        <v>57.38076885175944</v>
      </c>
    </row>
    <row r="50" spans="1:5" ht="15.75">
      <c r="A50" s="21">
        <v>56.2</v>
      </c>
      <c r="B50" s="21">
        <v>1.001</v>
      </c>
      <c r="C50" s="21">
        <f t="shared" si="1"/>
        <v>0.9815660772181883</v>
      </c>
      <c r="D50" s="22">
        <f t="shared" si="0"/>
        <v>0.9794222197543241</v>
      </c>
      <c r="E50" s="21">
        <f t="shared" si="2"/>
        <v>57.38076885175944</v>
      </c>
    </row>
    <row r="51" spans="1:5" ht="15.75">
      <c r="A51" s="21">
        <v>59.2</v>
      </c>
      <c r="B51" s="21">
        <v>1.027</v>
      </c>
      <c r="C51" s="21">
        <f t="shared" si="1"/>
        <v>1.007404437654831</v>
      </c>
      <c r="D51" s="22">
        <f t="shared" si="0"/>
        <v>0.9794222197543241</v>
      </c>
      <c r="E51" s="21">
        <f t="shared" si="2"/>
        <v>60.443799217511724</v>
      </c>
    </row>
    <row r="52" spans="1:5" ht="15.75">
      <c r="A52" s="21">
        <v>59.2</v>
      </c>
      <c r="B52" s="21">
        <v>1.082</v>
      </c>
      <c r="C52" s="21">
        <f t="shared" si="1"/>
        <v>1.0613550161076215</v>
      </c>
      <c r="D52" s="22">
        <f t="shared" si="0"/>
        <v>0.9794222197543241</v>
      </c>
      <c r="E52" s="21">
        <f t="shared" si="2"/>
        <v>60.443799217511724</v>
      </c>
    </row>
    <row r="53" spans="1:5" ht="15.75">
      <c r="A53" s="21">
        <v>62.7</v>
      </c>
      <c r="B53" s="21">
        <v>0.971</v>
      </c>
      <c r="C53" s="21">
        <f t="shared" si="1"/>
        <v>0.9528514379091235</v>
      </c>
      <c r="D53" s="22">
        <f t="shared" si="0"/>
        <v>0.9794222197543241</v>
      </c>
      <c r="E53" s="21">
        <f t="shared" si="2"/>
        <v>64.01733464422271</v>
      </c>
    </row>
    <row r="54" spans="1:5" ht="15.75">
      <c r="A54" s="21">
        <v>62.7</v>
      </c>
      <c r="B54" s="21">
        <v>1.002</v>
      </c>
      <c r="C54" s="21">
        <f t="shared" si="1"/>
        <v>0.9832720296446362</v>
      </c>
      <c r="D54" s="22">
        <f t="shared" si="0"/>
        <v>0.9794222197543241</v>
      </c>
      <c r="E54" s="21">
        <f t="shared" si="2"/>
        <v>64.01733464422271</v>
      </c>
    </row>
    <row r="55" spans="1:5" ht="15.75">
      <c r="A55" s="21">
        <v>65.7</v>
      </c>
      <c r="B55" s="21">
        <v>0.964</v>
      </c>
      <c r="C55" s="21">
        <f t="shared" si="1"/>
        <v>0.9463043603452334</v>
      </c>
      <c r="D55" s="22">
        <f t="shared" si="0"/>
        <v>0.9794222197543241</v>
      </c>
      <c r="E55" s="21">
        <f t="shared" si="2"/>
        <v>67.080365009975</v>
      </c>
    </row>
    <row r="56" spans="1:5" ht="15.75">
      <c r="A56" s="21">
        <v>65.7</v>
      </c>
      <c r="B56" s="21">
        <v>1.023</v>
      </c>
      <c r="C56" s="21">
        <f t="shared" si="1"/>
        <v>1.0042213284576489</v>
      </c>
      <c r="D56" s="22">
        <f t="shared" si="0"/>
        <v>0.9794222197543241</v>
      </c>
      <c r="E56" s="21">
        <f t="shared" si="2"/>
        <v>67.080365009975</v>
      </c>
    </row>
    <row r="57" spans="1:5" ht="15.75">
      <c r="A57" s="21">
        <v>72.2</v>
      </c>
      <c r="B57" s="21">
        <v>1.004</v>
      </c>
      <c r="C57" s="21">
        <f t="shared" si="1"/>
        <v>0.9862969162113108</v>
      </c>
      <c r="D57" s="22">
        <f t="shared" si="0"/>
        <v>0.9794222197543241</v>
      </c>
      <c r="E57" s="21">
        <f t="shared" si="2"/>
        <v>73.71693080243827</v>
      </c>
    </row>
    <row r="58" spans="1:5" ht="15.75">
      <c r="A58" s="21">
        <v>72.2</v>
      </c>
      <c r="B58" s="21">
        <v>1.049</v>
      </c>
      <c r="C58" s="21">
        <f t="shared" si="1"/>
        <v>1.0305034513004632</v>
      </c>
      <c r="D58" s="22">
        <f t="shared" si="0"/>
        <v>0.9794222197543241</v>
      </c>
      <c r="E58" s="21">
        <f t="shared" si="2"/>
        <v>73.71693080243827</v>
      </c>
    </row>
    <row r="59" spans="1:5" ht="15.75">
      <c r="A59" s="21">
        <v>75.2</v>
      </c>
      <c r="B59" s="21">
        <v>0.913</v>
      </c>
      <c r="C59" s="21">
        <f t="shared" si="1"/>
        <v>0.8972065269566405</v>
      </c>
      <c r="D59" s="22">
        <f t="shared" si="0"/>
        <v>0.9794222197543241</v>
      </c>
      <c r="E59" s="21">
        <f t="shared" si="2"/>
        <v>76.77996116819055</v>
      </c>
    </row>
    <row r="60" spans="1:5" ht="15.75">
      <c r="A60" s="21">
        <v>75.2</v>
      </c>
      <c r="B60" s="21">
        <v>0.963</v>
      </c>
      <c r="C60" s="21">
        <f t="shared" si="1"/>
        <v>0.9463416051032253</v>
      </c>
      <c r="D60" s="22">
        <f t="shared" si="0"/>
        <v>0.9794222197543241</v>
      </c>
      <c r="E60" s="21">
        <f t="shared" si="2"/>
        <v>76.77996116819055</v>
      </c>
    </row>
    <row r="61" spans="1:5" ht="15.75">
      <c r="A61" s="21">
        <v>78.2</v>
      </c>
      <c r="B61" s="21">
        <v>0.975</v>
      </c>
      <c r="C61" s="21">
        <f t="shared" si="1"/>
        <v>0.9584597874518437</v>
      </c>
      <c r="D61" s="22">
        <f t="shared" si="0"/>
        <v>0.9794222197543241</v>
      </c>
      <c r="E61" s="21">
        <f t="shared" si="2"/>
        <v>79.84299153394284</v>
      </c>
    </row>
    <row r="62" spans="1:5" ht="15.75">
      <c r="A62" s="21">
        <v>78.2</v>
      </c>
      <c r="B62" s="21">
        <v>1.055</v>
      </c>
      <c r="C62" s="21">
        <f t="shared" si="1"/>
        <v>1.0371026418068667</v>
      </c>
      <c r="D62" s="22">
        <f t="shared" si="0"/>
        <v>0.9794222197543241</v>
      </c>
      <c r="E62" s="21">
        <f t="shared" si="2"/>
        <v>79.84299153394284</v>
      </c>
    </row>
    <row r="63" spans="1:5" ht="15.75">
      <c r="A63" s="21">
        <v>81.7</v>
      </c>
      <c r="B63" s="21">
        <v>0.953</v>
      </c>
      <c r="C63" s="21">
        <f t="shared" si="1"/>
        <v>0.9372044843728998</v>
      </c>
      <c r="D63" s="22">
        <f t="shared" si="0"/>
        <v>0.9794222197543241</v>
      </c>
      <c r="E63" s="21">
        <f t="shared" si="2"/>
        <v>83.41652696065383</v>
      </c>
    </row>
    <row r="64" spans="1:5" ht="15.75">
      <c r="A64" s="21">
        <v>81.7</v>
      </c>
      <c r="B64" s="21">
        <v>1.017</v>
      </c>
      <c r="C64" s="21">
        <f t="shared" si="1"/>
        <v>1.0001437152227064</v>
      </c>
      <c r="D64" s="22">
        <f t="shared" si="0"/>
        <v>0.9794222197543241</v>
      </c>
      <c r="E64" s="21">
        <f t="shared" si="2"/>
        <v>83.41652696065383</v>
      </c>
    </row>
    <row r="65" spans="1:5" ht="15.75">
      <c r="A65" s="21">
        <v>84.7</v>
      </c>
      <c r="B65" s="21">
        <v>0.905</v>
      </c>
      <c r="C65" s="21">
        <f t="shared" si="1"/>
        <v>0.8903024366735564</v>
      </c>
      <c r="D65" s="22">
        <f t="shared" si="0"/>
        <v>0.9794222197543241</v>
      </c>
      <c r="E65" s="21">
        <f t="shared" si="2"/>
        <v>86.47955732640611</v>
      </c>
    </row>
    <row r="66" spans="1:5" ht="15.75">
      <c r="A66" s="21">
        <v>84.7</v>
      </c>
      <c r="B66" s="21">
        <v>0.931</v>
      </c>
      <c r="C66" s="21">
        <f t="shared" si="1"/>
        <v>0.9158801862354486</v>
      </c>
      <c r="D66" s="22">
        <f t="shared" si="0"/>
        <v>0.9794222197543241</v>
      </c>
      <c r="E66" s="21">
        <f t="shared" si="2"/>
        <v>86.47955732640611</v>
      </c>
    </row>
    <row r="67" spans="1:5" ht="15.75">
      <c r="A67" s="21">
        <v>87.7</v>
      </c>
      <c r="B67" s="21">
        <v>1.027</v>
      </c>
      <c r="C67" s="21">
        <f t="shared" si="1"/>
        <v>1.0106642453464971</v>
      </c>
      <c r="D67" s="22">
        <f t="shared" si="0"/>
        <v>0.9794222197543241</v>
      </c>
      <c r="E67" s="21">
        <f t="shared" si="2"/>
        <v>89.54258769215839</v>
      </c>
    </row>
    <row r="68" spans="1:5" ht="15.75">
      <c r="A68" s="21">
        <v>87.7</v>
      </c>
      <c r="B68" s="21">
        <v>1.029</v>
      </c>
      <c r="C68" s="21">
        <f t="shared" si="1"/>
        <v>1.012632432776578</v>
      </c>
      <c r="D68" s="22">
        <f t="shared" si="0"/>
        <v>0.9794222197543241</v>
      </c>
      <c r="E68" s="21">
        <f t="shared" si="2"/>
        <v>89.54258769215839</v>
      </c>
    </row>
    <row r="69" spans="1:5" ht="15.75">
      <c r="A69" s="21">
        <v>91.2</v>
      </c>
      <c r="B69" s="21">
        <v>0.932</v>
      </c>
      <c r="C69" s="21">
        <f t="shared" si="1"/>
        <v>0.9175386384319472</v>
      </c>
      <c r="D69" s="22">
        <f t="shared" si="0"/>
        <v>0.9794222197543241</v>
      </c>
      <c r="E69" s="21">
        <f t="shared" si="2"/>
        <v>93.11612311886938</v>
      </c>
    </row>
    <row r="70" spans="1:5" ht="15.75">
      <c r="A70" s="21">
        <v>91.2</v>
      </c>
      <c r="B70" s="21">
        <v>0.991</v>
      </c>
      <c r="C70" s="21">
        <f t="shared" si="1"/>
        <v>0.9756231659721669</v>
      </c>
      <c r="D70" s="22">
        <f t="shared" si="0"/>
        <v>0.9794222197543241</v>
      </c>
      <c r="E70" s="21">
        <f t="shared" si="2"/>
        <v>93.11612311886938</v>
      </c>
    </row>
    <row r="71" spans="1:5" ht="15.75">
      <c r="A71" s="21">
        <v>94.1</v>
      </c>
      <c r="B71" s="21">
        <v>1</v>
      </c>
      <c r="C71" s="21">
        <f t="shared" si="1"/>
        <v>0.9848064969200648</v>
      </c>
      <c r="D71" s="22">
        <f t="shared" si="0"/>
        <v>0.9794222197543241</v>
      </c>
      <c r="E71" s="21">
        <f t="shared" si="2"/>
        <v>96.07705247242991</v>
      </c>
    </row>
    <row r="72" spans="1:5" ht="15.75">
      <c r="A72" s="21">
        <v>94.1</v>
      </c>
      <c r="B72" s="21">
        <v>1.054</v>
      </c>
      <c r="C72" s="21">
        <f t="shared" si="1"/>
        <v>1.0379860477537484</v>
      </c>
      <c r="D72" s="22">
        <f t="shared" si="0"/>
        <v>0.9794222197543241</v>
      </c>
      <c r="E72" s="21">
        <f t="shared" si="2"/>
        <v>96.07705247242991</v>
      </c>
    </row>
    <row r="73" spans="1:5" ht="15.75">
      <c r="A73" s="21">
        <v>97.2</v>
      </c>
      <c r="B73" s="21">
        <v>0.923</v>
      </c>
      <c r="C73" s="21">
        <f t="shared" si="1"/>
        <v>0.9092950658435117</v>
      </c>
      <c r="D73" s="22">
        <f t="shared" si="0"/>
        <v>0.9794222197543241</v>
      </c>
      <c r="E73" s="21">
        <f t="shared" si="2"/>
        <v>99.24218385037395</v>
      </c>
    </row>
    <row r="74" spans="1:5" ht="15.75">
      <c r="A74" s="21">
        <v>97.2</v>
      </c>
      <c r="B74" s="21">
        <v>0.938</v>
      </c>
      <c r="C74" s="21">
        <f t="shared" si="1"/>
        <v>0.9240723421031569</v>
      </c>
      <c r="D74" s="22">
        <f t="shared" si="0"/>
        <v>0.9794222197543241</v>
      </c>
      <c r="E74" s="21">
        <f t="shared" si="2"/>
        <v>99.24218385037395</v>
      </c>
    </row>
    <row r="75" spans="1:5" ht="15.75">
      <c r="A75" s="21">
        <v>100.7</v>
      </c>
      <c r="B75" s="21">
        <v>0.946</v>
      </c>
      <c r="C75" s="21">
        <f t="shared" si="1"/>
        <v>0.9323223093588556</v>
      </c>
      <c r="D75" s="22">
        <f t="shared" si="0"/>
        <v>0.9794222197543241</v>
      </c>
      <c r="E75" s="21">
        <f t="shared" si="2"/>
        <v>102.81571927708494</v>
      </c>
    </row>
    <row r="76" spans="1:5" ht="15.75">
      <c r="A76" s="21">
        <v>100.7</v>
      </c>
      <c r="B76" s="21">
        <v>0.958</v>
      </c>
      <c r="C76" s="21">
        <f t="shared" si="1"/>
        <v>0.9441488079976572</v>
      </c>
      <c r="D76" s="22">
        <f t="shared" si="0"/>
        <v>0.9794222197543241</v>
      </c>
      <c r="E76" s="21">
        <f t="shared" si="2"/>
        <v>102.81571927708494</v>
      </c>
    </row>
    <row r="77" spans="1:5" ht="15.75">
      <c r="A77" s="21">
        <v>103.7</v>
      </c>
      <c r="B77" s="21">
        <v>0.925</v>
      </c>
      <c r="C77" s="21">
        <f t="shared" si="1"/>
        <v>0.9119349945090862</v>
      </c>
      <c r="D77" s="22">
        <f t="shared" si="0"/>
        <v>0.9794222197543241</v>
      </c>
      <c r="E77" s="21">
        <f t="shared" si="2"/>
        <v>105.87874964283722</v>
      </c>
    </row>
    <row r="78" spans="1:5" ht="15.75">
      <c r="A78" s="21">
        <v>103.7</v>
      </c>
      <c r="B78" s="21">
        <v>0.939</v>
      </c>
      <c r="C78" s="21">
        <f t="shared" si="1"/>
        <v>0.9257372538854399</v>
      </c>
      <c r="D78" s="22">
        <f t="shared" si="0"/>
        <v>0.9794222197543241</v>
      </c>
      <c r="E78" s="21">
        <f t="shared" si="2"/>
        <v>105.87874964283722</v>
      </c>
    </row>
    <row r="79" spans="1:5" ht="15.75">
      <c r="A79" s="21">
        <v>106.73</v>
      </c>
      <c r="B79" s="21">
        <v>0.99</v>
      </c>
      <c r="C79" s="21">
        <f t="shared" si="1"/>
        <v>0.9763509961365965</v>
      </c>
      <c r="D79" s="22">
        <f t="shared" si="0"/>
        <v>0.9794222197543241</v>
      </c>
      <c r="E79" s="21">
        <f t="shared" si="2"/>
        <v>108.97241031224702</v>
      </c>
    </row>
    <row r="80" spans="1:5" ht="15.75">
      <c r="A80" s="21">
        <v>106.73</v>
      </c>
      <c r="B80" s="21">
        <v>1.078</v>
      </c>
      <c r="C80" s="21">
        <f t="shared" si="1"/>
        <v>1.0631377513487386</v>
      </c>
      <c r="D80" s="22">
        <f aca="true" t="shared" si="3" ref="D80:D143">$G$18</f>
        <v>0.9794222197543241</v>
      </c>
      <c r="E80" s="21">
        <f t="shared" si="2"/>
        <v>108.97241031224702</v>
      </c>
    </row>
    <row r="81" spans="1:5" ht="15.75">
      <c r="A81" s="21">
        <v>110.2</v>
      </c>
      <c r="B81" s="21">
        <v>0.939</v>
      </c>
      <c r="C81" s="21">
        <f aca="true" t="shared" si="4" ref="C81:C144">B81*(1+($I$28+$I$29*A81)/(1282900)+($I$30+A81*$I$31-$I$32)/400)</f>
        <v>0.9264170139170798</v>
      </c>
      <c r="D81" s="22">
        <f t="shared" si="3"/>
        <v>0.9794222197543241</v>
      </c>
      <c r="E81" s="21">
        <f aca="true" t="shared" si="5" ref="E81:E144">E80+(A81-A80)/D81</f>
        <v>112.5153154353005</v>
      </c>
    </row>
    <row r="82" spans="1:5" ht="15.75">
      <c r="A82" s="21">
        <v>110.2</v>
      </c>
      <c r="B82" s="21">
        <v>0.959</v>
      </c>
      <c r="C82" s="21">
        <f t="shared" si="4"/>
        <v>0.9461490056938013</v>
      </c>
      <c r="D82" s="22">
        <f t="shared" si="3"/>
        <v>0.9794222197543241</v>
      </c>
      <c r="E82" s="21">
        <f t="shared" si="5"/>
        <v>112.5153154353005</v>
      </c>
    </row>
    <row r="83" spans="1:5" ht="15.75">
      <c r="A83" s="21">
        <v>113.2</v>
      </c>
      <c r="B83" s="21">
        <v>0.865</v>
      </c>
      <c r="C83" s="21">
        <f t="shared" si="4"/>
        <v>0.8536976551209776</v>
      </c>
      <c r="D83" s="22">
        <f t="shared" si="3"/>
        <v>0.9794222197543241</v>
      </c>
      <c r="E83" s="21">
        <f t="shared" si="5"/>
        <v>115.57834580105278</v>
      </c>
    </row>
    <row r="84" spans="1:5" ht="15.75">
      <c r="A84" s="21">
        <v>113.2</v>
      </c>
      <c r="B84" s="21">
        <v>0.933</v>
      </c>
      <c r="C84" s="21">
        <f t="shared" si="4"/>
        <v>0.9208091470842452</v>
      </c>
      <c r="D84" s="22">
        <f t="shared" si="3"/>
        <v>0.9794222197543241</v>
      </c>
      <c r="E84" s="21">
        <f t="shared" si="5"/>
        <v>115.57834580105278</v>
      </c>
    </row>
    <row r="85" spans="1:5" ht="15.75">
      <c r="A85" s="21">
        <v>116.2</v>
      </c>
      <c r="B85" s="21">
        <v>1.01</v>
      </c>
      <c r="C85" s="21">
        <f t="shared" si="4"/>
        <v>0.9971405000667433</v>
      </c>
      <c r="D85" s="22">
        <f t="shared" si="3"/>
        <v>0.9794222197543241</v>
      </c>
      <c r="E85" s="21">
        <f t="shared" si="5"/>
        <v>118.64137616680506</v>
      </c>
    </row>
    <row r="86" spans="1:5" ht="15.75">
      <c r="A86" s="21">
        <v>116.2</v>
      </c>
      <c r="B86" s="21">
        <v>1.062</v>
      </c>
      <c r="C86" s="21">
        <f t="shared" si="4"/>
        <v>1.0484784268028529</v>
      </c>
      <c r="D86" s="22">
        <f t="shared" si="3"/>
        <v>0.9794222197543241</v>
      </c>
      <c r="E86" s="21">
        <f t="shared" si="5"/>
        <v>118.64137616680506</v>
      </c>
    </row>
    <row r="87" spans="1:5" ht="15.75">
      <c r="A87" s="21">
        <v>120.1</v>
      </c>
      <c r="B87" s="21">
        <v>0.939</v>
      </c>
      <c r="C87" s="21">
        <f t="shared" si="4"/>
        <v>0.9274523407345007</v>
      </c>
      <c r="D87" s="22">
        <f t="shared" si="3"/>
        <v>0.9794222197543241</v>
      </c>
      <c r="E87" s="21">
        <f t="shared" si="5"/>
        <v>122.62331564228302</v>
      </c>
    </row>
    <row r="88" spans="1:5" ht="15.75">
      <c r="A88" s="21">
        <v>120.1</v>
      </c>
      <c r="B88" s="21">
        <v>0.959</v>
      </c>
      <c r="C88" s="21">
        <f t="shared" si="4"/>
        <v>0.9472063842006243</v>
      </c>
      <c r="D88" s="22">
        <f t="shared" si="3"/>
        <v>0.9794222197543241</v>
      </c>
      <c r="E88" s="21">
        <f t="shared" si="5"/>
        <v>122.62331564228302</v>
      </c>
    </row>
    <row r="89" spans="1:5" ht="15.75">
      <c r="A89" s="21">
        <v>122.7</v>
      </c>
      <c r="B89" s="21">
        <v>0.897</v>
      </c>
      <c r="C89" s="21">
        <f t="shared" si="4"/>
        <v>0.8862285916274756</v>
      </c>
      <c r="D89" s="22">
        <f t="shared" si="3"/>
        <v>0.9794222197543241</v>
      </c>
      <c r="E89" s="21">
        <f t="shared" si="5"/>
        <v>125.27794195926833</v>
      </c>
    </row>
    <row r="90" spans="1:5" ht="15.75">
      <c r="A90" s="21">
        <v>122.7</v>
      </c>
      <c r="B90" s="21">
        <v>0.905</v>
      </c>
      <c r="C90" s="21">
        <f t="shared" si="4"/>
        <v>0.8941325255550339</v>
      </c>
      <c r="D90" s="22">
        <f t="shared" si="3"/>
        <v>0.9794222197543241</v>
      </c>
      <c r="E90" s="21">
        <f t="shared" si="5"/>
        <v>125.27794195926833</v>
      </c>
    </row>
    <row r="91" spans="1:5" ht="15.75">
      <c r="A91" s="21">
        <v>125.7</v>
      </c>
      <c r="B91" s="21">
        <v>0.976</v>
      </c>
      <c r="C91" s="21">
        <f t="shared" si="4"/>
        <v>0.9646060368720576</v>
      </c>
      <c r="D91" s="22">
        <f t="shared" si="3"/>
        <v>0.9794222197543241</v>
      </c>
      <c r="E91" s="21">
        <f t="shared" si="5"/>
        <v>128.3409723250206</v>
      </c>
    </row>
    <row r="92" spans="1:5" ht="15.75">
      <c r="A92" s="21">
        <v>125.7</v>
      </c>
      <c r="B92" s="21">
        <v>0.998</v>
      </c>
      <c r="C92" s="21">
        <f t="shared" si="4"/>
        <v>0.986349205735977</v>
      </c>
      <c r="D92" s="22">
        <f t="shared" si="3"/>
        <v>0.9794222197543241</v>
      </c>
      <c r="E92" s="21">
        <f t="shared" si="5"/>
        <v>128.3409723250206</v>
      </c>
    </row>
    <row r="93" spans="1:5" ht="15.75">
      <c r="A93" s="21">
        <v>129.22</v>
      </c>
      <c r="B93" s="21">
        <v>0.922</v>
      </c>
      <c r="C93" s="21">
        <f t="shared" si="4"/>
        <v>0.9115978922608851</v>
      </c>
      <c r="D93" s="22">
        <f t="shared" si="3"/>
        <v>0.9794222197543241</v>
      </c>
      <c r="E93" s="21">
        <f t="shared" si="5"/>
        <v>131.93492795416995</v>
      </c>
    </row>
    <row r="94" spans="1:5" ht="15.75">
      <c r="A94" s="21">
        <v>129.22</v>
      </c>
      <c r="B94" s="21">
        <v>0.935</v>
      </c>
      <c r="C94" s="21">
        <f t="shared" si="4"/>
        <v>0.9244512247981861</v>
      </c>
      <c r="D94" s="22">
        <f t="shared" si="3"/>
        <v>0.9794222197543241</v>
      </c>
      <c r="E94" s="21">
        <f t="shared" si="5"/>
        <v>131.93492795416995</v>
      </c>
    </row>
    <row r="95" spans="1:5" ht="15.75">
      <c r="A95" s="21">
        <v>132.22</v>
      </c>
      <c r="B95" s="21">
        <v>1.014</v>
      </c>
      <c r="C95" s="21">
        <f t="shared" si="4"/>
        <v>1.0028987320466518</v>
      </c>
      <c r="D95" s="22">
        <f t="shared" si="3"/>
        <v>0.9794222197543241</v>
      </c>
      <c r="E95" s="21">
        <f t="shared" si="5"/>
        <v>134.99795831992222</v>
      </c>
    </row>
    <row r="96" spans="1:5" ht="15.75">
      <c r="A96" s="21">
        <v>132.22</v>
      </c>
      <c r="B96" s="21">
        <v>1.051</v>
      </c>
      <c r="C96" s="21">
        <f t="shared" si="4"/>
        <v>1.0394936561943107</v>
      </c>
      <c r="D96" s="22">
        <f t="shared" si="3"/>
        <v>0.9794222197543241</v>
      </c>
      <c r="E96" s="21">
        <f t="shared" si="5"/>
        <v>134.99795831992222</v>
      </c>
    </row>
    <row r="97" spans="1:5" ht="15.75">
      <c r="A97" s="21">
        <v>135.22</v>
      </c>
      <c r="B97" s="21">
        <v>1.065</v>
      </c>
      <c r="C97" s="21">
        <f t="shared" si="4"/>
        <v>1.0536962183291672</v>
      </c>
      <c r="D97" s="22">
        <f t="shared" si="3"/>
        <v>0.9794222197543241</v>
      </c>
      <c r="E97" s="21">
        <f t="shared" si="5"/>
        <v>138.0609886856745</v>
      </c>
    </row>
    <row r="98" spans="1:5" ht="15.75">
      <c r="A98" s="21">
        <v>135.22</v>
      </c>
      <c r="B98" s="21">
        <v>1.109</v>
      </c>
      <c r="C98" s="21">
        <f t="shared" si="4"/>
        <v>1.0972292076310295</v>
      </c>
      <c r="D98" s="22">
        <f t="shared" si="3"/>
        <v>0.9794222197543241</v>
      </c>
      <c r="E98" s="21">
        <f t="shared" si="5"/>
        <v>138.0609886856745</v>
      </c>
    </row>
    <row r="99" spans="1:5" ht="15.75">
      <c r="A99" s="21">
        <v>138.72</v>
      </c>
      <c r="B99" s="21">
        <v>1.03</v>
      </c>
      <c r="C99" s="21">
        <f t="shared" si="4"/>
        <v>1.0194692007799284</v>
      </c>
      <c r="D99" s="22">
        <f t="shared" si="3"/>
        <v>0.9794222197543241</v>
      </c>
      <c r="E99" s="21">
        <f t="shared" si="5"/>
        <v>141.6345241123855</v>
      </c>
    </row>
    <row r="100" spans="1:5" ht="15.75">
      <c r="A100" s="21">
        <v>138.72</v>
      </c>
      <c r="B100" s="21">
        <v>1.053</v>
      </c>
      <c r="C100" s="21">
        <f t="shared" si="4"/>
        <v>1.0422340470109364</v>
      </c>
      <c r="D100" s="22">
        <f t="shared" si="3"/>
        <v>0.9794222197543241</v>
      </c>
      <c r="E100" s="21">
        <f t="shared" si="5"/>
        <v>141.6345241123855</v>
      </c>
    </row>
    <row r="101" spans="1:5" ht="15.75">
      <c r="A101" s="21">
        <v>141.7</v>
      </c>
      <c r="B101" s="21">
        <v>1.015</v>
      </c>
      <c r="C101" s="21">
        <f t="shared" si="4"/>
        <v>1.0049594293322752</v>
      </c>
      <c r="D101" s="22">
        <f t="shared" si="3"/>
        <v>0.9794222197543241</v>
      </c>
      <c r="E101" s="21">
        <f t="shared" si="5"/>
        <v>144.67713427569942</v>
      </c>
    </row>
    <row r="102" spans="1:5" ht="15.75">
      <c r="A102" s="21">
        <v>141.7</v>
      </c>
      <c r="B102" s="21">
        <v>1.1</v>
      </c>
      <c r="C102" s="21">
        <f t="shared" si="4"/>
        <v>1.0891185933650276</v>
      </c>
      <c r="D102" s="22">
        <f t="shared" si="3"/>
        <v>0.9794222197543241</v>
      </c>
      <c r="E102" s="21">
        <f t="shared" si="5"/>
        <v>144.67713427569942</v>
      </c>
    </row>
    <row r="103" spans="1:5" ht="15.75">
      <c r="A103" s="21">
        <v>146.92</v>
      </c>
      <c r="B103" s="21">
        <v>0.977</v>
      </c>
      <c r="C103" s="21">
        <f t="shared" si="4"/>
        <v>0.967903323848597</v>
      </c>
      <c r="D103" s="22">
        <f t="shared" si="3"/>
        <v>0.9794222197543241</v>
      </c>
      <c r="E103" s="21">
        <f t="shared" si="5"/>
        <v>150.0068071121084</v>
      </c>
    </row>
    <row r="104" spans="1:5" ht="15.75">
      <c r="A104" s="21">
        <v>146.92</v>
      </c>
      <c r="B104" s="21">
        <v>0.984</v>
      </c>
      <c r="C104" s="21">
        <f t="shared" si="4"/>
        <v>0.9748381480726914</v>
      </c>
      <c r="D104" s="22">
        <f t="shared" si="3"/>
        <v>0.9794222197543241</v>
      </c>
      <c r="E104" s="21">
        <f t="shared" si="5"/>
        <v>150.0068071121084</v>
      </c>
    </row>
    <row r="105" spans="1:5" ht="15.75">
      <c r="A105" s="21">
        <v>149.92</v>
      </c>
      <c r="B105" s="21">
        <v>0.943</v>
      </c>
      <c r="C105" s="21">
        <f t="shared" si="4"/>
        <v>0.9345349637682387</v>
      </c>
      <c r="D105" s="22">
        <f t="shared" si="3"/>
        <v>0.9794222197543241</v>
      </c>
      <c r="E105" s="21">
        <f t="shared" si="5"/>
        <v>153.06983747786066</v>
      </c>
    </row>
    <row r="106" spans="1:5" ht="15.75">
      <c r="A106" s="21">
        <v>149.92</v>
      </c>
      <c r="B106" s="21">
        <v>0.99</v>
      </c>
      <c r="C106" s="21">
        <f t="shared" si="4"/>
        <v>0.9811130584629442</v>
      </c>
      <c r="D106" s="22">
        <f t="shared" si="3"/>
        <v>0.9794222197543241</v>
      </c>
      <c r="E106" s="21">
        <f t="shared" si="5"/>
        <v>153.06983747786066</v>
      </c>
    </row>
    <row r="107" spans="1:5" ht="15.75">
      <c r="A107" s="21">
        <v>152.92</v>
      </c>
      <c r="B107" s="21">
        <v>0.796</v>
      </c>
      <c r="C107" s="21">
        <f t="shared" si="4"/>
        <v>0.78912049667471</v>
      </c>
      <c r="D107" s="22">
        <f t="shared" si="3"/>
        <v>0.9794222197543241</v>
      </c>
      <c r="E107" s="21">
        <f t="shared" si="5"/>
        <v>156.13286784361293</v>
      </c>
    </row>
    <row r="108" spans="1:5" ht="15.75">
      <c r="A108" s="21">
        <v>152.92</v>
      </c>
      <c r="B108" s="21">
        <v>0.831</v>
      </c>
      <c r="C108" s="21">
        <f t="shared" si="4"/>
        <v>0.823818005950608</v>
      </c>
      <c r="D108" s="22">
        <f t="shared" si="3"/>
        <v>0.9794222197543241</v>
      </c>
      <c r="E108" s="21">
        <f t="shared" si="5"/>
        <v>156.13286784361293</v>
      </c>
    </row>
    <row r="109" spans="1:5" ht="15.75">
      <c r="A109" s="21">
        <v>157.7</v>
      </c>
      <c r="B109" s="21">
        <v>0.981</v>
      </c>
      <c r="C109" s="21">
        <f t="shared" si="4"/>
        <v>0.973043861279037</v>
      </c>
      <c r="D109" s="22">
        <f t="shared" si="3"/>
        <v>0.9794222197543241</v>
      </c>
      <c r="E109" s="21">
        <f t="shared" si="5"/>
        <v>161.01329622637823</v>
      </c>
    </row>
    <row r="110" spans="1:5" ht="15.75">
      <c r="A110" s="21">
        <v>157.7</v>
      </c>
      <c r="B110" s="21">
        <v>1.026</v>
      </c>
      <c r="C110" s="21">
        <f t="shared" si="4"/>
        <v>1.0176789007872498</v>
      </c>
      <c r="D110" s="22">
        <f t="shared" si="3"/>
        <v>0.9794222197543241</v>
      </c>
      <c r="E110" s="21">
        <f t="shared" si="5"/>
        <v>161.01329622637823</v>
      </c>
    </row>
    <row r="111" spans="1:5" ht="15.75">
      <c r="A111" s="21">
        <v>160.7</v>
      </c>
      <c r="B111" s="21">
        <v>0.915</v>
      </c>
      <c r="C111" s="21">
        <f t="shared" si="4"/>
        <v>0.9078848532700641</v>
      </c>
      <c r="D111" s="22">
        <f t="shared" si="3"/>
        <v>0.9794222197543241</v>
      </c>
      <c r="E111" s="21">
        <f t="shared" si="5"/>
        <v>164.0763265921305</v>
      </c>
    </row>
    <row r="112" spans="1:5" ht="15.75">
      <c r="A112" s="21">
        <v>160.7</v>
      </c>
      <c r="B112" s="21">
        <v>0.919</v>
      </c>
      <c r="C112" s="21">
        <f t="shared" si="4"/>
        <v>0.9118537488034851</v>
      </c>
      <c r="D112" s="22">
        <f t="shared" si="3"/>
        <v>0.9794222197543241</v>
      </c>
      <c r="E112" s="21">
        <f t="shared" si="5"/>
        <v>164.0763265921305</v>
      </c>
    </row>
    <row r="113" spans="1:5" ht="15.75">
      <c r="A113" s="21">
        <v>163.7</v>
      </c>
      <c r="B113" s="21">
        <v>0.782</v>
      </c>
      <c r="C113" s="21">
        <f t="shared" si="4"/>
        <v>0.7761803558915765</v>
      </c>
      <c r="D113" s="22">
        <f t="shared" si="3"/>
        <v>0.9794222197543241</v>
      </c>
      <c r="E113" s="21">
        <f t="shared" si="5"/>
        <v>167.13935695788277</v>
      </c>
    </row>
    <row r="114" spans="1:5" ht="15.75">
      <c r="A114" s="21">
        <v>163.7</v>
      </c>
      <c r="B114" s="21">
        <v>0.804</v>
      </c>
      <c r="C114" s="21">
        <f t="shared" si="4"/>
        <v>0.7980166318885263</v>
      </c>
      <c r="D114" s="22">
        <f t="shared" si="3"/>
        <v>0.9794222197543241</v>
      </c>
      <c r="E114" s="21">
        <f t="shared" si="5"/>
        <v>167.13935695788277</v>
      </c>
    </row>
    <row r="115" spans="1:5" ht="15.75">
      <c r="A115" s="21">
        <v>167.2</v>
      </c>
      <c r="B115" s="21">
        <v>0.996</v>
      </c>
      <c r="C115" s="21">
        <f t="shared" si="4"/>
        <v>0.9889760112419821</v>
      </c>
      <c r="D115" s="22">
        <f t="shared" si="3"/>
        <v>0.9794222197543241</v>
      </c>
      <c r="E115" s="21">
        <f t="shared" si="5"/>
        <v>170.71289238459377</v>
      </c>
    </row>
    <row r="116" spans="1:5" ht="15.75">
      <c r="A116" s="21">
        <v>167.2</v>
      </c>
      <c r="B116" s="21">
        <v>1.044</v>
      </c>
      <c r="C116" s="21">
        <f t="shared" si="4"/>
        <v>1.036637505759668</v>
      </c>
      <c r="D116" s="22">
        <f t="shared" si="3"/>
        <v>0.9794222197543241</v>
      </c>
      <c r="E116" s="21">
        <f t="shared" si="5"/>
        <v>170.71289238459377</v>
      </c>
    </row>
    <row r="117" spans="1:5" ht="15.75">
      <c r="A117" s="21">
        <v>170.2</v>
      </c>
      <c r="B117" s="21">
        <v>1.016</v>
      </c>
      <c r="C117" s="21">
        <f t="shared" si="4"/>
        <v>1.0091744296612053</v>
      </c>
      <c r="D117" s="22">
        <f t="shared" si="3"/>
        <v>0.9794222197543241</v>
      </c>
      <c r="E117" s="21">
        <f t="shared" si="5"/>
        <v>173.77592275034604</v>
      </c>
    </row>
    <row r="118" spans="1:5" ht="15.75">
      <c r="A118" s="21">
        <v>170.2</v>
      </c>
      <c r="B118" s="21">
        <v>1.045</v>
      </c>
      <c r="C118" s="21">
        <f t="shared" si="4"/>
        <v>1.0379796053109838</v>
      </c>
      <c r="D118" s="22">
        <f t="shared" si="3"/>
        <v>0.9794222197543241</v>
      </c>
      <c r="E118" s="21">
        <f t="shared" si="5"/>
        <v>173.77592275034604</v>
      </c>
    </row>
    <row r="119" spans="1:5" ht="15.75">
      <c r="A119" s="21">
        <v>173.2</v>
      </c>
      <c r="B119" s="21">
        <v>0.965</v>
      </c>
      <c r="C119" s="21">
        <f t="shared" si="4"/>
        <v>0.9588394742227304</v>
      </c>
      <c r="D119" s="22">
        <f t="shared" si="3"/>
        <v>0.9794222197543241</v>
      </c>
      <c r="E119" s="21">
        <f t="shared" si="5"/>
        <v>176.8389531160983</v>
      </c>
    </row>
    <row r="120" spans="1:5" ht="15.75">
      <c r="A120" s="21">
        <v>173.2</v>
      </c>
      <c r="B120" s="21">
        <v>0.971</v>
      </c>
      <c r="C120" s="21">
        <f t="shared" si="4"/>
        <v>0.9648011704355143</v>
      </c>
      <c r="D120" s="22">
        <f t="shared" si="3"/>
        <v>0.9794222197543241</v>
      </c>
      <c r="E120" s="21">
        <f t="shared" si="5"/>
        <v>176.8389531160983</v>
      </c>
    </row>
    <row r="121" spans="1:5" ht="15.75">
      <c r="A121" s="21">
        <v>176.7</v>
      </c>
      <c r="B121" s="21">
        <v>0.93</v>
      </c>
      <c r="C121" s="21">
        <f t="shared" si="4"/>
        <v>0.924425429390599</v>
      </c>
      <c r="D121" s="22">
        <f t="shared" si="3"/>
        <v>0.9794222197543241</v>
      </c>
      <c r="E121" s="21">
        <f t="shared" si="5"/>
        <v>180.4124885428093</v>
      </c>
    </row>
    <row r="122" spans="1:5" ht="15.75">
      <c r="A122" s="21">
        <v>176.7</v>
      </c>
      <c r="B122" s="21">
        <v>0.954</v>
      </c>
      <c r="C122" s="21">
        <f t="shared" si="4"/>
        <v>0.9482815695039046</v>
      </c>
      <c r="D122" s="22">
        <f t="shared" si="3"/>
        <v>0.9794222197543241</v>
      </c>
      <c r="E122" s="21">
        <f t="shared" si="5"/>
        <v>180.4124885428093</v>
      </c>
    </row>
    <row r="123" spans="1:5" ht="15.75">
      <c r="A123" s="21">
        <v>179.7</v>
      </c>
      <c r="B123" s="21">
        <v>0.855</v>
      </c>
      <c r="C123" s="21">
        <f t="shared" si="4"/>
        <v>0.8501606611492253</v>
      </c>
      <c r="D123" s="22">
        <f t="shared" si="3"/>
        <v>0.9794222197543241</v>
      </c>
      <c r="E123" s="21">
        <f t="shared" si="5"/>
        <v>183.47551890856158</v>
      </c>
    </row>
    <row r="124" spans="1:5" ht="15.75">
      <c r="A124" s="21">
        <v>179.7</v>
      </c>
      <c r="B124" s="21">
        <v>0.866</v>
      </c>
      <c r="C124" s="21">
        <f t="shared" si="4"/>
        <v>0.8610984006493907</v>
      </c>
      <c r="D124" s="22">
        <f t="shared" si="3"/>
        <v>0.9794222197543241</v>
      </c>
      <c r="E124" s="21">
        <f t="shared" si="5"/>
        <v>183.47551890856158</v>
      </c>
    </row>
    <row r="125" spans="1:5" ht="15.75">
      <c r="A125" s="21">
        <v>182.7</v>
      </c>
      <c r="B125" s="21">
        <v>0.944</v>
      </c>
      <c r="C125" s="21">
        <f t="shared" si="4"/>
        <v>0.9389723230868584</v>
      </c>
      <c r="D125" s="22">
        <f t="shared" si="3"/>
        <v>0.9794222197543241</v>
      </c>
      <c r="E125" s="21">
        <f t="shared" si="5"/>
        <v>186.53854927431385</v>
      </c>
    </row>
    <row r="126" spans="1:5" ht="15.75">
      <c r="A126" s="21">
        <v>182.7</v>
      </c>
      <c r="B126" s="21">
        <v>0.946</v>
      </c>
      <c r="C126" s="21">
        <f t="shared" si="4"/>
        <v>0.9409616712289915</v>
      </c>
      <c r="D126" s="22">
        <f t="shared" si="3"/>
        <v>0.9794222197543241</v>
      </c>
      <c r="E126" s="21">
        <f t="shared" si="5"/>
        <v>186.53854927431385</v>
      </c>
    </row>
    <row r="127" spans="1:5" ht="15.75">
      <c r="A127" s="21">
        <v>186.2</v>
      </c>
      <c r="B127" s="21">
        <v>1.021</v>
      </c>
      <c r="C127" s="21">
        <f t="shared" si="4"/>
        <v>1.015960215003823</v>
      </c>
      <c r="D127" s="22">
        <f t="shared" si="3"/>
        <v>0.9794222197543241</v>
      </c>
      <c r="E127" s="21">
        <f t="shared" si="5"/>
        <v>190.11208470102486</v>
      </c>
    </row>
    <row r="128" spans="1:5" ht="15.75">
      <c r="A128" s="21">
        <v>186.2</v>
      </c>
      <c r="B128" s="21">
        <v>1.077</v>
      </c>
      <c r="C128" s="21">
        <f t="shared" si="4"/>
        <v>1.0716837919286164</v>
      </c>
      <c r="D128" s="22">
        <f t="shared" si="3"/>
        <v>0.9794222197543241</v>
      </c>
      <c r="E128" s="21">
        <f t="shared" si="5"/>
        <v>190.11208470102486</v>
      </c>
    </row>
    <row r="129" spans="1:5" ht="15.75">
      <c r="A129" s="21">
        <v>189.2</v>
      </c>
      <c r="B129" s="21">
        <v>0.991</v>
      </c>
      <c r="C129" s="21">
        <f t="shared" si="4"/>
        <v>0.9864394082516473</v>
      </c>
      <c r="D129" s="22">
        <f t="shared" si="3"/>
        <v>0.9794222197543241</v>
      </c>
      <c r="E129" s="21">
        <f t="shared" si="5"/>
        <v>193.17511506677712</v>
      </c>
    </row>
    <row r="130" spans="1:5" ht="15.75">
      <c r="A130" s="21">
        <v>189.2</v>
      </c>
      <c r="B130" s="21">
        <v>1.009</v>
      </c>
      <c r="C130" s="21">
        <f t="shared" si="4"/>
        <v>1.0043565720745833</v>
      </c>
      <c r="D130" s="22">
        <f t="shared" si="3"/>
        <v>0.9794222197543241</v>
      </c>
      <c r="E130" s="21">
        <f t="shared" si="5"/>
        <v>193.17511506677712</v>
      </c>
    </row>
    <row r="131" spans="1:5" ht="15.75">
      <c r="A131" s="21">
        <v>192.2</v>
      </c>
      <c r="B131" s="21">
        <v>1.033</v>
      </c>
      <c r="C131" s="21">
        <f t="shared" si="4"/>
        <v>1.0285912661892893</v>
      </c>
      <c r="D131" s="22">
        <f t="shared" si="3"/>
        <v>0.9794222197543241</v>
      </c>
      <c r="E131" s="21">
        <f t="shared" si="5"/>
        <v>196.2381454325294</v>
      </c>
    </row>
    <row r="132" spans="1:5" ht="15.75">
      <c r="A132" s="21">
        <v>192.2</v>
      </c>
      <c r="B132" s="21">
        <v>1.04</v>
      </c>
      <c r="C132" s="21">
        <f t="shared" si="4"/>
        <v>1.0355613909359738</v>
      </c>
      <c r="D132" s="22">
        <f t="shared" si="3"/>
        <v>0.9794222197543241</v>
      </c>
      <c r="E132" s="21">
        <f t="shared" si="5"/>
        <v>196.2381454325294</v>
      </c>
    </row>
    <row r="133" spans="1:5" ht="15.75">
      <c r="A133" s="21">
        <v>195.7</v>
      </c>
      <c r="B133" s="21">
        <v>1.022</v>
      </c>
      <c r="C133" s="21">
        <f t="shared" si="4"/>
        <v>1.018036591263356</v>
      </c>
      <c r="D133" s="22">
        <f t="shared" si="3"/>
        <v>0.9794222197543241</v>
      </c>
      <c r="E133" s="21">
        <f t="shared" si="5"/>
        <v>199.8116808592404</v>
      </c>
    </row>
    <row r="134" spans="1:5" ht="15.75">
      <c r="A134" s="21">
        <v>195.7</v>
      </c>
      <c r="B134" s="21">
        <v>1.023</v>
      </c>
      <c r="C134" s="21">
        <f t="shared" si="4"/>
        <v>1.0190327131726153</v>
      </c>
      <c r="D134" s="22">
        <f t="shared" si="3"/>
        <v>0.9794222197543241</v>
      </c>
      <c r="E134" s="21">
        <f t="shared" si="5"/>
        <v>199.8116808592404</v>
      </c>
    </row>
    <row r="135" spans="1:5" ht="15.75">
      <c r="A135" s="21">
        <v>198.8</v>
      </c>
      <c r="B135" s="21">
        <v>1.03</v>
      </c>
      <c r="C135" s="21">
        <f t="shared" si="4"/>
        <v>1.0263611778720814</v>
      </c>
      <c r="D135" s="22">
        <f t="shared" si="3"/>
        <v>0.9794222197543241</v>
      </c>
      <c r="E135" s="21">
        <f t="shared" si="5"/>
        <v>202.97681223718445</v>
      </c>
    </row>
    <row r="136" spans="1:5" ht="15.75">
      <c r="A136" s="21">
        <v>198.8</v>
      </c>
      <c r="B136" s="21">
        <v>1.06</v>
      </c>
      <c r="C136" s="21">
        <f t="shared" si="4"/>
        <v>1.0562551927615593</v>
      </c>
      <c r="D136" s="22">
        <f t="shared" si="3"/>
        <v>0.9794222197543241</v>
      </c>
      <c r="E136" s="21">
        <f t="shared" si="5"/>
        <v>202.97681223718445</v>
      </c>
    </row>
    <row r="137" spans="1:5" ht="15.75">
      <c r="A137" s="21">
        <v>201.7</v>
      </c>
      <c r="B137" s="21">
        <v>0.975</v>
      </c>
      <c r="C137" s="21">
        <f t="shared" si="4"/>
        <v>0.9718703887150278</v>
      </c>
      <c r="D137" s="22">
        <f t="shared" si="3"/>
        <v>0.9794222197543241</v>
      </c>
      <c r="E137" s="21">
        <f t="shared" si="5"/>
        <v>205.93774159074496</v>
      </c>
    </row>
    <row r="138" spans="1:5" ht="15.75">
      <c r="A138" s="21">
        <v>201.7</v>
      </c>
      <c r="B138" s="21">
        <v>1.018</v>
      </c>
      <c r="C138" s="21">
        <f t="shared" si="4"/>
        <v>1.0147323648327162</v>
      </c>
      <c r="D138" s="22">
        <f t="shared" si="3"/>
        <v>0.9794222197543241</v>
      </c>
      <c r="E138" s="21">
        <f t="shared" si="5"/>
        <v>205.93774159074496</v>
      </c>
    </row>
    <row r="139" spans="1:5" ht="15.75">
      <c r="A139" s="21">
        <v>205.2</v>
      </c>
      <c r="B139" s="21">
        <v>0.998</v>
      </c>
      <c r="C139" s="21">
        <f t="shared" si="4"/>
        <v>0.9951855849725372</v>
      </c>
      <c r="D139" s="22">
        <f t="shared" si="3"/>
        <v>0.9794222197543241</v>
      </c>
      <c r="E139" s="21">
        <f t="shared" si="5"/>
        <v>209.51127701745597</v>
      </c>
    </row>
    <row r="140" spans="1:5" ht="15.75">
      <c r="A140" s="21">
        <v>205.2</v>
      </c>
      <c r="B140" s="21">
        <v>1.003</v>
      </c>
      <c r="C140" s="21">
        <f t="shared" si="4"/>
        <v>1.0001714846968484</v>
      </c>
      <c r="D140" s="22">
        <f t="shared" si="3"/>
        <v>0.9794222197543241</v>
      </c>
      <c r="E140" s="21">
        <f t="shared" si="5"/>
        <v>209.51127701745597</v>
      </c>
    </row>
    <row r="141" spans="1:5" ht="15.75">
      <c r="A141" s="21">
        <v>208.4</v>
      </c>
      <c r="B141" s="21">
        <v>1.073</v>
      </c>
      <c r="C141" s="21">
        <f t="shared" si="4"/>
        <v>1.0703564883156436</v>
      </c>
      <c r="D141" s="22">
        <f t="shared" si="3"/>
        <v>0.9794222197543241</v>
      </c>
      <c r="E141" s="21">
        <f t="shared" si="5"/>
        <v>212.77850940759174</v>
      </c>
    </row>
    <row r="142" spans="1:5" ht="15.75">
      <c r="A142" s="21">
        <v>208.4</v>
      </c>
      <c r="B142" s="21">
        <v>1.09</v>
      </c>
      <c r="C142" s="21">
        <f t="shared" si="4"/>
        <v>1.0873146060242793</v>
      </c>
      <c r="D142" s="22">
        <f t="shared" si="3"/>
        <v>0.9794222197543241</v>
      </c>
      <c r="E142" s="21">
        <f t="shared" si="5"/>
        <v>212.77850940759174</v>
      </c>
    </row>
    <row r="143" spans="1:5" ht="15.75">
      <c r="A143" s="21">
        <v>211.2</v>
      </c>
      <c r="B143" s="21">
        <v>1.043</v>
      </c>
      <c r="C143" s="21">
        <f t="shared" si="4"/>
        <v>1.0407556495230426</v>
      </c>
      <c r="D143" s="22">
        <f t="shared" si="3"/>
        <v>0.9794222197543241</v>
      </c>
      <c r="E143" s="21">
        <f t="shared" si="5"/>
        <v>215.63733774896053</v>
      </c>
    </row>
    <row r="144" spans="1:5" ht="15.75">
      <c r="A144" s="21">
        <v>211.2</v>
      </c>
      <c r="B144" s="21">
        <v>1.089</v>
      </c>
      <c r="C144" s="21">
        <f t="shared" si="4"/>
        <v>1.086656665705267</v>
      </c>
      <c r="D144" s="22">
        <f aca="true" t="shared" si="6" ref="D144:D168">$G$18</f>
        <v>0.9794222197543241</v>
      </c>
      <c r="E144" s="21">
        <f t="shared" si="5"/>
        <v>215.63733774896053</v>
      </c>
    </row>
    <row r="145" spans="1:5" ht="15.75">
      <c r="A145" s="21">
        <v>214.7</v>
      </c>
      <c r="B145" s="21">
        <v>1.08</v>
      </c>
      <c r="C145" s="21">
        <f aca="true" t="shared" si="7" ref="C145:C164">B145*(1+($I$28+$I$29*A145)/(1282900)+($I$30+A145*$I$31-$I$32)/400)</f>
        <v>1.0780970189020704</v>
      </c>
      <c r="D145" s="22">
        <f t="shared" si="6"/>
        <v>0.9794222197543241</v>
      </c>
      <c r="E145" s="21">
        <f aca="true" t="shared" si="8" ref="E145:E164">E144+(A145-A144)/D145</f>
        <v>219.21087317567154</v>
      </c>
    </row>
    <row r="146" spans="1:5" ht="15.75">
      <c r="A146" s="21">
        <v>214.7</v>
      </c>
      <c r="B146" s="21">
        <v>1.09</v>
      </c>
      <c r="C146" s="21">
        <f t="shared" si="7"/>
        <v>1.0880793987067192</v>
      </c>
      <c r="D146" s="22">
        <f t="shared" si="6"/>
        <v>0.9794222197543241</v>
      </c>
      <c r="E146" s="21">
        <f t="shared" si="8"/>
        <v>219.21087317567154</v>
      </c>
    </row>
    <row r="147" spans="1:5" ht="15.75">
      <c r="A147" s="21">
        <v>217.8</v>
      </c>
      <c r="B147" s="21">
        <v>1.065</v>
      </c>
      <c r="C147" s="21">
        <f t="shared" si="7"/>
        <v>1.0634911444100488</v>
      </c>
      <c r="D147" s="22">
        <f t="shared" si="6"/>
        <v>0.9794222197543241</v>
      </c>
      <c r="E147" s="21">
        <f t="shared" si="8"/>
        <v>222.3760045536156</v>
      </c>
    </row>
    <row r="148" spans="1:5" ht="15.75">
      <c r="A148" s="21">
        <v>217.8</v>
      </c>
      <c r="B148" s="21">
        <v>1.083</v>
      </c>
      <c r="C148" s="21">
        <f t="shared" si="7"/>
        <v>1.0814656426254299</v>
      </c>
      <c r="D148" s="22">
        <f t="shared" si="6"/>
        <v>0.9794222197543241</v>
      </c>
      <c r="E148" s="21">
        <f t="shared" si="8"/>
        <v>222.3760045536156</v>
      </c>
    </row>
    <row r="149" spans="1:5" ht="15.75">
      <c r="A149" s="21">
        <v>220.87</v>
      </c>
      <c r="B149" s="21">
        <v>0.898</v>
      </c>
      <c r="C149" s="21">
        <f t="shared" si="7"/>
        <v>0.8970347817776728</v>
      </c>
      <c r="D149" s="22">
        <f t="shared" si="6"/>
        <v>0.9794222197543241</v>
      </c>
      <c r="E149" s="21">
        <f t="shared" si="8"/>
        <v>225.5105056279021</v>
      </c>
    </row>
    <row r="150" spans="1:5" ht="15.75">
      <c r="A150" s="21">
        <v>220.87</v>
      </c>
      <c r="B150" s="21">
        <v>0.916</v>
      </c>
      <c r="C150" s="21">
        <f t="shared" si="7"/>
        <v>0.915015434419096</v>
      </c>
      <c r="D150" s="22">
        <f t="shared" si="6"/>
        <v>0.9794222197543241</v>
      </c>
      <c r="E150" s="21">
        <f t="shared" si="8"/>
        <v>225.5105056279021</v>
      </c>
    </row>
    <row r="151" spans="1:5" ht="15.75">
      <c r="A151" s="21">
        <v>224.6</v>
      </c>
      <c r="B151" s="21">
        <v>1.126</v>
      </c>
      <c r="C151" s="21">
        <f t="shared" si="7"/>
        <v>1.1252574761167835</v>
      </c>
      <c r="D151" s="22">
        <f t="shared" si="6"/>
        <v>0.9794222197543241</v>
      </c>
      <c r="E151" s="21">
        <f t="shared" si="8"/>
        <v>229.3188733826541</v>
      </c>
    </row>
    <row r="152" spans="1:5" ht="15.75">
      <c r="A152" s="21">
        <v>224.6</v>
      </c>
      <c r="B152" s="21">
        <v>1.139</v>
      </c>
      <c r="C152" s="21">
        <f t="shared" si="7"/>
        <v>1.1382489034609384</v>
      </c>
      <c r="D152" s="22">
        <f t="shared" si="6"/>
        <v>0.9794222197543241</v>
      </c>
      <c r="E152" s="21">
        <f t="shared" si="8"/>
        <v>229.3188733826541</v>
      </c>
    </row>
    <row r="153" spans="1:5" ht="15.75">
      <c r="A153" s="21">
        <v>227.2</v>
      </c>
      <c r="B153" s="21">
        <v>1.013</v>
      </c>
      <c r="C153" s="21">
        <f t="shared" si="7"/>
        <v>1.0126253242970447</v>
      </c>
      <c r="D153" s="22">
        <f t="shared" si="6"/>
        <v>0.9794222197543241</v>
      </c>
      <c r="E153" s="21">
        <f t="shared" si="8"/>
        <v>231.9734996996394</v>
      </c>
    </row>
    <row r="154" spans="1:5" ht="15.75">
      <c r="A154" s="21">
        <v>227.2</v>
      </c>
      <c r="B154" s="21">
        <v>1.048</v>
      </c>
      <c r="C154" s="21">
        <f t="shared" si="7"/>
        <v>1.0476123789371203</v>
      </c>
      <c r="D154" s="22">
        <f t="shared" si="6"/>
        <v>0.9794222197543241</v>
      </c>
      <c r="E154" s="21">
        <f t="shared" si="8"/>
        <v>231.9734996996394</v>
      </c>
    </row>
    <row r="155" spans="1:5" ht="15.75">
      <c r="A155" s="21">
        <v>230.2</v>
      </c>
      <c r="B155" s="21">
        <v>1.015</v>
      </c>
      <c r="C155" s="21">
        <f t="shared" si="7"/>
        <v>1.014963712815873</v>
      </c>
      <c r="D155" s="22">
        <f t="shared" si="6"/>
        <v>0.9794222197543241</v>
      </c>
      <c r="E155" s="21">
        <f t="shared" si="8"/>
        <v>235.03653006539167</v>
      </c>
    </row>
    <row r="156" spans="1:5" ht="15.75">
      <c r="A156" s="21">
        <v>230.2</v>
      </c>
      <c r="B156" s="21">
        <v>1.035</v>
      </c>
      <c r="C156" s="21">
        <f t="shared" si="7"/>
        <v>1.0349629977974666</v>
      </c>
      <c r="D156" s="22">
        <f t="shared" si="6"/>
        <v>0.9794222197543241</v>
      </c>
      <c r="E156" s="21">
        <f t="shared" si="8"/>
        <v>235.03653006539167</v>
      </c>
    </row>
    <row r="157" spans="1:5" ht="15.75">
      <c r="A157" s="21">
        <v>233.7</v>
      </c>
      <c r="B157" s="21">
        <v>0.972</v>
      </c>
      <c r="C157" s="21">
        <f t="shared" si="7"/>
        <v>0.9723441382233529</v>
      </c>
      <c r="D157" s="22">
        <f t="shared" si="6"/>
        <v>0.9794222197543241</v>
      </c>
      <c r="E157" s="21">
        <f t="shared" si="8"/>
        <v>238.61006549210268</v>
      </c>
    </row>
    <row r="158" spans="1:5" ht="15.75">
      <c r="A158" s="21">
        <v>233.7</v>
      </c>
      <c r="B158" s="21">
        <v>1.041</v>
      </c>
      <c r="C158" s="21">
        <f t="shared" si="7"/>
        <v>1.0413685677885909</v>
      </c>
      <c r="D158" s="22">
        <f t="shared" si="6"/>
        <v>0.9794222197543241</v>
      </c>
      <c r="E158" s="21">
        <f t="shared" si="8"/>
        <v>238.61006549210268</v>
      </c>
    </row>
    <row r="159" spans="1:5" ht="15.75">
      <c r="A159" s="21">
        <v>236.7</v>
      </c>
      <c r="B159" s="21">
        <v>0.921</v>
      </c>
      <c r="C159" s="21">
        <f t="shared" si="7"/>
        <v>0.9216338028902858</v>
      </c>
      <c r="D159" s="22">
        <f t="shared" si="6"/>
        <v>0.9794222197543241</v>
      </c>
      <c r="E159" s="21">
        <f t="shared" si="8"/>
        <v>241.67309585785495</v>
      </c>
    </row>
    <row r="160" spans="1:5" ht="15.75">
      <c r="A160" s="21">
        <v>236.7</v>
      </c>
      <c r="B160" s="21">
        <v>0.954</v>
      </c>
      <c r="C160" s="21">
        <f t="shared" si="7"/>
        <v>0.9546565124401005</v>
      </c>
      <c r="D160" s="22">
        <f t="shared" si="6"/>
        <v>0.9794222197543241</v>
      </c>
      <c r="E160" s="21">
        <f t="shared" si="8"/>
        <v>241.67309585785495</v>
      </c>
    </row>
    <row r="161" spans="1:5" ht="15.75">
      <c r="A161" s="21">
        <v>238.3</v>
      </c>
      <c r="B161" s="21">
        <v>0.913</v>
      </c>
      <c r="C161" s="21">
        <f t="shared" si="7"/>
        <v>0.9137909900089082</v>
      </c>
      <c r="D161" s="22">
        <f t="shared" si="6"/>
        <v>0.9794222197543241</v>
      </c>
      <c r="E161" s="21">
        <f t="shared" si="8"/>
        <v>243.30671205292285</v>
      </c>
    </row>
    <row r="162" spans="1:5" ht="15.75">
      <c r="A162" s="21">
        <v>238.3</v>
      </c>
      <c r="B162" s="21">
        <v>0.917</v>
      </c>
      <c r="C162" s="21">
        <f t="shared" si="7"/>
        <v>0.9177944554634926</v>
      </c>
      <c r="D162" s="22">
        <f t="shared" si="6"/>
        <v>0.9794222197543241</v>
      </c>
      <c r="E162" s="21">
        <f t="shared" si="8"/>
        <v>243.30671205292285</v>
      </c>
    </row>
    <row r="163" spans="1:5" ht="15.75">
      <c r="A163" s="21">
        <v>243.2</v>
      </c>
      <c r="B163" s="21">
        <v>0.979</v>
      </c>
      <c r="C163" s="21">
        <f t="shared" si="7"/>
        <v>0.9803824334400066</v>
      </c>
      <c r="D163" s="22">
        <f t="shared" si="6"/>
        <v>0.9794222197543241</v>
      </c>
      <c r="E163" s="21">
        <f t="shared" si="8"/>
        <v>248.30966165031822</v>
      </c>
    </row>
    <row r="164" spans="1:5" ht="15.75">
      <c r="A164" s="21">
        <v>243.2</v>
      </c>
      <c r="B164" s="21">
        <v>1.04</v>
      </c>
      <c r="C164" s="21">
        <f t="shared" si="7"/>
        <v>1.0414685707636435</v>
      </c>
      <c r="D164" s="22">
        <f t="shared" si="6"/>
        <v>0.9794222197543241</v>
      </c>
      <c r="E164" s="21">
        <f t="shared" si="8"/>
        <v>248.30966165031822</v>
      </c>
    </row>
    <row r="165" spans="1:5" ht="15.75">
      <c r="A165" s="21">
        <v>246.2</v>
      </c>
      <c r="B165" s="21">
        <v>0.958</v>
      </c>
      <c r="C165" s="21">
        <f>B165*(1+($I$28+$I$29*A165)/(1282900)+($I$30+A165*$I$31-$I$32)/400)</f>
        <v>0.9596728632201136</v>
      </c>
      <c r="D165" s="22">
        <f t="shared" si="6"/>
        <v>0.9794222197543241</v>
      </c>
      <c r="E165" s="21">
        <f>E164+(A165-A164)/D165</f>
        <v>251.3726920160705</v>
      </c>
    </row>
    <row r="166" spans="1:5" ht="15.75">
      <c r="A166" s="21">
        <v>246.2</v>
      </c>
      <c r="B166" s="21">
        <v>0.982</v>
      </c>
      <c r="C166" s="21">
        <f>B166*(1+($I$28+$I$29*A166)/(1282900)+($I$30+A166*$I$31-$I$32)/400)</f>
        <v>0.9837147721108054</v>
      </c>
      <c r="D166" s="22">
        <f t="shared" si="6"/>
        <v>0.9794222197543241</v>
      </c>
      <c r="E166" s="21">
        <f>E165+(A166-A165)/D166</f>
        <v>251.3726920160705</v>
      </c>
    </row>
    <row r="167" spans="1:5" ht="15.75">
      <c r="A167" s="21">
        <v>249.2</v>
      </c>
      <c r="B167" s="21">
        <v>1.029</v>
      </c>
      <c r="C167" s="21">
        <f>B167*(1+($I$28+$I$29*A167)/(1282900)+($I$30+A167*$I$31-$I$32)/400)</f>
        <v>1.0311406495731767</v>
      </c>
      <c r="D167" s="22">
        <f t="shared" si="6"/>
        <v>0.9794222197543241</v>
      </c>
      <c r="E167" s="21">
        <f>E166+(A167-A166)/D167</f>
        <v>254.43572238182276</v>
      </c>
    </row>
    <row r="168" spans="1:5" ht="15.75">
      <c r="A168" s="21">
        <v>249.2</v>
      </c>
      <c r="B168" s="21">
        <v>1.073</v>
      </c>
      <c r="C168" s="21">
        <f>B168*(1+($I$28+$I$29*A168)/(1282900)+($I$30+A168*$I$31-$I$32)/400)</f>
        <v>1.0752321836657128</v>
      </c>
      <c r="D168" s="22">
        <f t="shared" si="6"/>
        <v>0.9794222197543241</v>
      </c>
      <c r="E168" s="21">
        <f>E167+(A168-A167)/D168</f>
        <v>254.43572238182276</v>
      </c>
    </row>
    <row r="169" spans="1:5" ht="15.75">
      <c r="A169" s="23"/>
      <c r="B169" s="23"/>
      <c r="E169" s="21"/>
    </row>
    <row r="170" spans="1:5" ht="15.75">
      <c r="A170" s="23"/>
      <c r="B170" s="23"/>
      <c r="E170" s="21"/>
    </row>
    <row r="171" spans="1:5" ht="15.75">
      <c r="A171" s="23"/>
      <c r="B171" s="23"/>
      <c r="E171" s="21"/>
    </row>
    <row r="172" spans="1:5" ht="15.75">
      <c r="A172" s="23"/>
      <c r="B172" s="23"/>
      <c r="E172" s="21"/>
    </row>
    <row r="173" spans="1:5" ht="15.75">
      <c r="A173" s="23"/>
      <c r="B173" s="23"/>
      <c r="E173" s="21"/>
    </row>
    <row r="174" spans="1:5" ht="15.75">
      <c r="A174" s="23"/>
      <c r="B174" s="23"/>
      <c r="E174" s="21"/>
    </row>
    <row r="175" spans="1:5" ht="15.75">
      <c r="A175" s="23"/>
      <c r="B175" s="23"/>
      <c r="E175" s="21"/>
    </row>
    <row r="176" spans="1:5" ht="15.75">
      <c r="A176" s="23"/>
      <c r="B176" s="23"/>
      <c r="E176" s="21"/>
    </row>
    <row r="177" spans="1:5" ht="15.75">
      <c r="A177" s="23"/>
      <c r="B177" s="23"/>
      <c r="E177" s="21"/>
    </row>
    <row r="178" spans="1:5" ht="15.75">
      <c r="A178" s="23"/>
      <c r="B178" s="23"/>
      <c r="E178" s="21"/>
    </row>
    <row r="179" spans="1:5" ht="15.75">
      <c r="A179" s="23"/>
      <c r="B179" s="23"/>
      <c r="E179" s="21"/>
    </row>
    <row r="180" spans="1:5" ht="15.75">
      <c r="A180" s="23"/>
      <c r="B180" s="23"/>
      <c r="E180" s="21"/>
    </row>
    <row r="181" spans="1:5" ht="15.75">
      <c r="A181" s="23"/>
      <c r="B181" s="23"/>
      <c r="E181" s="21"/>
    </row>
    <row r="182" spans="1:5" ht="15.75">
      <c r="A182" s="23"/>
      <c r="B182" s="23"/>
      <c r="E182" s="21"/>
    </row>
    <row r="183" spans="1:5" ht="15.75">
      <c r="A183" s="23"/>
      <c r="B183" s="23"/>
      <c r="E183" s="21"/>
    </row>
    <row r="184" spans="1:5" ht="15.75">
      <c r="A184" s="23"/>
      <c r="B184" s="23"/>
      <c r="E184" s="21"/>
    </row>
    <row r="185" spans="1:5" ht="15.75">
      <c r="A185" s="23"/>
      <c r="B185" s="23"/>
      <c r="E185" s="21"/>
    </row>
    <row r="186" spans="1:5" ht="15.75">
      <c r="A186" s="23"/>
      <c r="B186" s="23"/>
      <c r="E186" s="21"/>
    </row>
    <row r="187" spans="1:5" ht="15.75">
      <c r="A187" s="23"/>
      <c r="B187" s="23"/>
      <c r="E187" s="21"/>
    </row>
    <row r="188" spans="1:5" ht="15.75">
      <c r="A188" s="23"/>
      <c r="B188" s="23"/>
      <c r="E188" s="21"/>
    </row>
    <row r="189" spans="1:5" ht="15.75">
      <c r="A189" s="23"/>
      <c r="B189" s="23"/>
      <c r="E189" s="21"/>
    </row>
    <row r="190" spans="1:5" ht="15.75">
      <c r="A190" s="23"/>
      <c r="B190" s="23"/>
      <c r="E190" s="21"/>
    </row>
    <row r="191" spans="1:5" ht="15.75">
      <c r="A191" s="23"/>
      <c r="B191" s="23"/>
      <c r="E191" s="21"/>
    </row>
    <row r="192" spans="1:5" ht="15.75">
      <c r="A192" s="23"/>
      <c r="B192" s="23"/>
      <c r="E192" s="21"/>
    </row>
    <row r="193" spans="1:5" ht="15.75">
      <c r="A193" s="23"/>
      <c r="B193" s="23"/>
      <c r="E193" s="21"/>
    </row>
    <row r="194" spans="1:5" ht="15.75">
      <c r="A194" s="23"/>
      <c r="B194" s="23"/>
      <c r="E194" s="21"/>
    </row>
    <row r="195" spans="1:5" ht="15.75">
      <c r="A195" s="23"/>
      <c r="B195" s="23"/>
      <c r="E195" s="21"/>
    </row>
    <row r="196" spans="1:5" ht="15.75">
      <c r="A196" s="23"/>
      <c r="B196" s="23"/>
      <c r="E196" s="21"/>
    </row>
    <row r="197" spans="1:5" ht="15.75">
      <c r="A197" s="23"/>
      <c r="B197" s="23"/>
      <c r="E197" s="21"/>
    </row>
    <row r="198" spans="1:5" ht="15.75">
      <c r="A198" s="23"/>
      <c r="B198" s="23"/>
      <c r="E198" s="21"/>
    </row>
    <row r="199" spans="1:5" ht="15.75">
      <c r="A199" s="23"/>
      <c r="B199" s="23"/>
      <c r="E199" s="21"/>
    </row>
    <row r="200" spans="1:5" ht="15.75">
      <c r="A200" s="23"/>
      <c r="B200" s="23"/>
      <c r="E200" s="21"/>
    </row>
    <row r="201" spans="1:5" ht="15.75">
      <c r="A201" s="23"/>
      <c r="B201" s="23"/>
      <c r="E201" s="21"/>
    </row>
    <row r="202" spans="1:5" ht="15.75">
      <c r="A202" s="23"/>
      <c r="B202" s="23"/>
      <c r="E202" s="21"/>
    </row>
    <row r="203" spans="1:5" ht="15.75">
      <c r="A203" s="23"/>
      <c r="B203" s="23"/>
      <c r="E203" s="21"/>
    </row>
    <row r="204" spans="1:5" ht="15.75">
      <c r="A204" s="23"/>
      <c r="B204" s="23"/>
      <c r="E204" s="21"/>
    </row>
    <row r="205" spans="1:5" ht="15.75">
      <c r="A205" s="23"/>
      <c r="B205" s="23"/>
      <c r="E205" s="21"/>
    </row>
    <row r="206" spans="1:5" ht="15.75">
      <c r="A206" s="23"/>
      <c r="B206" s="23"/>
      <c r="E206" s="21"/>
    </row>
    <row r="207" spans="1:5" ht="15.75">
      <c r="A207" s="23"/>
      <c r="B207" s="23"/>
      <c r="E207" s="21"/>
    </row>
    <row r="208" spans="1:5" ht="15.75">
      <c r="A208" s="23"/>
      <c r="B208" s="23"/>
      <c r="E208" s="21"/>
    </row>
    <row r="209" spans="1:5" ht="15.75">
      <c r="A209" s="23"/>
      <c r="B209" s="23"/>
      <c r="E209" s="21"/>
    </row>
    <row r="210" spans="1:5" ht="15.75">
      <c r="A210" s="23"/>
      <c r="B210" s="23"/>
      <c r="E210" s="21"/>
    </row>
    <row r="211" spans="1:5" ht="15.75">
      <c r="A211" s="23"/>
      <c r="B211" s="23"/>
      <c r="E211" s="21"/>
    </row>
    <row r="212" spans="1:5" ht="15.75">
      <c r="A212" s="23"/>
      <c r="B212" s="23"/>
      <c r="E212" s="21"/>
    </row>
    <row r="213" spans="1:5" ht="15.75">
      <c r="A213" s="23"/>
      <c r="B213" s="23"/>
      <c r="E213" s="21"/>
    </row>
    <row r="214" spans="1:5" ht="15.75">
      <c r="A214" s="23"/>
      <c r="B214" s="23"/>
      <c r="E214" s="21"/>
    </row>
    <row r="215" spans="1:5" ht="15.75">
      <c r="A215" s="23"/>
      <c r="B215" s="23"/>
      <c r="E215" s="21"/>
    </row>
    <row r="216" spans="1:5" ht="15.75">
      <c r="A216" s="23"/>
      <c r="B216" s="23"/>
      <c r="E216" s="21"/>
    </row>
    <row r="217" spans="1:5" ht="15.75">
      <c r="A217" s="23"/>
      <c r="B217" s="23"/>
      <c r="E217" s="21"/>
    </row>
    <row r="218" spans="1:5" ht="15.75">
      <c r="A218" s="23"/>
      <c r="B218" s="23"/>
      <c r="E218" s="21"/>
    </row>
    <row r="219" spans="1:5" ht="15.75">
      <c r="A219" s="23"/>
      <c r="B219" s="23"/>
      <c r="E219" s="21"/>
    </row>
    <row r="220" spans="1:5" ht="15.75">
      <c r="A220" s="23"/>
      <c r="B220" s="23"/>
      <c r="E220" s="21"/>
    </row>
    <row r="221" spans="1:5" ht="15.75">
      <c r="A221" s="23"/>
      <c r="B221" s="23"/>
      <c r="E221" s="21"/>
    </row>
    <row r="222" spans="1:5" ht="15.75">
      <c r="A222" s="23"/>
      <c r="B222" s="23"/>
      <c r="E222" s="21"/>
    </row>
    <row r="223" spans="1:5" ht="15.75">
      <c r="A223" s="23"/>
      <c r="B223" s="23"/>
      <c r="E223" s="21"/>
    </row>
    <row r="224" spans="1:5" ht="15.75">
      <c r="A224" s="23"/>
      <c r="B224" s="23"/>
      <c r="E224" s="21"/>
    </row>
    <row r="225" spans="1:5" ht="15.75">
      <c r="A225" s="23"/>
      <c r="B225" s="23"/>
      <c r="E225" s="21"/>
    </row>
    <row r="226" spans="1:5" ht="15.75">
      <c r="A226" s="23"/>
      <c r="B226" s="23"/>
      <c r="E226" s="21"/>
    </row>
    <row r="227" spans="1:5" ht="15.75">
      <c r="A227" s="23"/>
      <c r="B227" s="23"/>
      <c r="E227" s="21"/>
    </row>
    <row r="228" spans="1:5" ht="15.75">
      <c r="A228" s="23"/>
      <c r="B228" s="23"/>
      <c r="E228" s="21"/>
    </row>
    <row r="229" spans="1:5" ht="15.75">
      <c r="A229" s="23"/>
      <c r="B229" s="23"/>
      <c r="E229" s="21"/>
    </row>
    <row r="230" spans="1:5" ht="15.75">
      <c r="A230" s="23"/>
      <c r="B230" s="23"/>
      <c r="E230" s="21"/>
    </row>
    <row r="231" spans="1:5" ht="15.75">
      <c r="A231" s="23"/>
      <c r="B231" s="23"/>
      <c r="E231" s="21"/>
    </row>
    <row r="232" spans="1:5" ht="15.75">
      <c r="A232" s="23"/>
      <c r="B232" s="23"/>
      <c r="E232" s="21"/>
    </row>
    <row r="233" spans="1:5" ht="15.75">
      <c r="A233" s="23"/>
      <c r="B233" s="23"/>
      <c r="E233" s="21"/>
    </row>
    <row r="234" spans="1:5" ht="15.75">
      <c r="A234" s="23"/>
      <c r="B234" s="23"/>
      <c r="E234" s="21"/>
    </row>
    <row r="235" spans="1:5" ht="15.75">
      <c r="A235" s="23"/>
      <c r="B235" s="23"/>
      <c r="E235" s="21"/>
    </row>
    <row r="236" spans="1:5" ht="15.75">
      <c r="A236" s="23"/>
      <c r="B236" s="23"/>
      <c r="E236" s="21"/>
    </row>
    <row r="237" spans="1:5" ht="15.75">
      <c r="A237" s="23"/>
      <c r="B237" s="23"/>
      <c r="E237" s="21"/>
    </row>
    <row r="238" spans="1:5" ht="15.75">
      <c r="A238" s="23"/>
      <c r="B238" s="23"/>
      <c r="E238" s="21"/>
    </row>
    <row r="239" spans="1:5" ht="15.75">
      <c r="A239" s="23"/>
      <c r="B239" s="23"/>
      <c r="E239" s="21"/>
    </row>
    <row r="240" spans="1:5" ht="15.75">
      <c r="A240" s="23"/>
      <c r="B240" s="23"/>
      <c r="E240" s="21"/>
    </row>
    <row r="241" spans="1:5" ht="15.75">
      <c r="A241" s="23"/>
      <c r="B241" s="23"/>
      <c r="E241" s="21"/>
    </row>
    <row r="242" spans="1:5" ht="15.75">
      <c r="A242" s="23"/>
      <c r="B242" s="23"/>
      <c r="E242" s="21"/>
    </row>
    <row r="243" spans="1:5" ht="15.75">
      <c r="A243" s="23"/>
      <c r="B243" s="23"/>
      <c r="E243" s="21"/>
    </row>
    <row r="244" spans="1:5" ht="15.75">
      <c r="A244" s="23"/>
      <c r="B244" s="23"/>
      <c r="E244" s="21"/>
    </row>
    <row r="245" spans="1:5" ht="15.75">
      <c r="A245" s="23"/>
      <c r="B245" s="23"/>
      <c r="E245" s="21"/>
    </row>
    <row r="246" spans="1:5" ht="15.75">
      <c r="A246" s="23"/>
      <c r="B246" s="23"/>
      <c r="E246" s="21"/>
    </row>
    <row r="247" spans="1:5" ht="15.75">
      <c r="A247" s="23"/>
      <c r="B247" s="23"/>
      <c r="E247" s="21"/>
    </row>
    <row r="248" spans="1:5" ht="15.75">
      <c r="A248" s="23"/>
      <c r="B248" s="23"/>
      <c r="E248" s="21"/>
    </row>
    <row r="249" spans="1:5" ht="15.75">
      <c r="A249" s="23"/>
      <c r="B249" s="23"/>
      <c r="E249" s="21"/>
    </row>
    <row r="250" spans="1:5" ht="15.75">
      <c r="A250" s="23"/>
      <c r="B250" s="23"/>
      <c r="E250" s="21"/>
    </row>
    <row r="251" spans="1:5" ht="15.75">
      <c r="A251" s="23"/>
      <c r="B251" s="23"/>
      <c r="E251" s="21"/>
    </row>
    <row r="252" spans="1:5" ht="15.75">
      <c r="A252" s="23"/>
      <c r="B252" s="23"/>
      <c r="E252" s="21"/>
    </row>
    <row r="253" spans="1:5" ht="15.75">
      <c r="A253" s="23"/>
      <c r="B253" s="23"/>
      <c r="E253" s="21"/>
    </row>
    <row r="254" spans="1:5" ht="15.75">
      <c r="A254" s="23"/>
      <c r="B254" s="23"/>
      <c r="E254" s="21"/>
    </row>
    <row r="255" spans="1:5" ht="15.75">
      <c r="A255" s="23"/>
      <c r="B255" s="23"/>
      <c r="E255" s="21"/>
    </row>
    <row r="256" spans="1:5" ht="15.75">
      <c r="A256" s="23"/>
      <c r="B256" s="23"/>
      <c r="E256" s="21"/>
    </row>
    <row r="257" spans="1:5" ht="15.75">
      <c r="A257" s="23"/>
      <c r="B257" s="23"/>
      <c r="E257" s="21"/>
    </row>
    <row r="258" spans="1:5" ht="15.75">
      <c r="A258" s="23"/>
      <c r="B258" s="23"/>
      <c r="E258" s="21"/>
    </row>
    <row r="259" spans="1:5" ht="15.75">
      <c r="A259" s="23"/>
      <c r="B259" s="23"/>
      <c r="E259" s="21"/>
    </row>
    <row r="260" spans="1:5" ht="15.75">
      <c r="A260" s="23"/>
      <c r="B260" s="23"/>
      <c r="E260" s="21"/>
    </row>
    <row r="261" spans="1:5" ht="15.75">
      <c r="A261" s="23"/>
      <c r="B261" s="23"/>
      <c r="E261" s="21"/>
    </row>
    <row r="262" spans="1:5" ht="15.75">
      <c r="A262" s="23"/>
      <c r="B262" s="23"/>
      <c r="E262" s="21"/>
    </row>
    <row r="263" spans="1:5" ht="15.75">
      <c r="A263" s="23"/>
      <c r="B263" s="23"/>
      <c r="E263" s="21"/>
    </row>
    <row r="264" spans="1:5" ht="15.75">
      <c r="A264" s="23"/>
      <c r="B264" s="23"/>
      <c r="E264" s="21"/>
    </row>
    <row r="265" spans="1:5" ht="15.75">
      <c r="A265" s="23"/>
      <c r="B265" s="23"/>
      <c r="E265" s="21"/>
    </row>
    <row r="266" spans="1:5" ht="15.75">
      <c r="A266" s="23"/>
      <c r="B266" s="23"/>
      <c r="E266" s="21"/>
    </row>
    <row r="267" spans="1:5" ht="15.75">
      <c r="A267" s="23"/>
      <c r="B267" s="23"/>
      <c r="E267" s="21"/>
    </row>
    <row r="268" spans="1:5" ht="15.75">
      <c r="A268" s="23"/>
      <c r="B268" s="23"/>
      <c r="E268" s="21"/>
    </row>
    <row r="269" spans="1:5" ht="15.75">
      <c r="A269" s="23"/>
      <c r="B269" s="23"/>
      <c r="E269" s="21"/>
    </row>
    <row r="270" spans="1:5" ht="15.75">
      <c r="A270" s="23"/>
      <c r="B270" s="23"/>
      <c r="E270" s="21"/>
    </row>
    <row r="271" spans="1:5" ht="15.75">
      <c r="A271" s="23"/>
      <c r="B271" s="23"/>
      <c r="E271" s="21"/>
    </row>
    <row r="272" spans="1:5" ht="15.75">
      <c r="A272" s="23"/>
      <c r="B272" s="23"/>
      <c r="E272" s="21"/>
    </row>
    <row r="273" spans="1:5" ht="15.75">
      <c r="A273" s="23"/>
      <c r="B273" s="23"/>
      <c r="E273" s="21"/>
    </row>
    <row r="274" spans="1:5" ht="15.75">
      <c r="A274" s="23"/>
      <c r="B274" s="23"/>
      <c r="E274" s="21"/>
    </row>
    <row r="275" spans="1:5" ht="15.75">
      <c r="A275" s="23"/>
      <c r="B275" s="23"/>
      <c r="E275" s="21"/>
    </row>
    <row r="276" spans="1:5" ht="15.75">
      <c r="A276" s="23"/>
      <c r="B276" s="23"/>
      <c r="E276" s="21"/>
    </row>
    <row r="277" spans="1:5" ht="15.75">
      <c r="A277" s="23"/>
      <c r="B277" s="23"/>
      <c r="E277" s="21"/>
    </row>
    <row r="278" spans="1:5" ht="15.75">
      <c r="A278" s="23"/>
      <c r="B278" s="23"/>
      <c r="E278" s="21"/>
    </row>
    <row r="279" spans="1:5" ht="15.75">
      <c r="A279" s="23"/>
      <c r="B279" s="23"/>
      <c r="E279" s="21"/>
    </row>
    <row r="280" spans="1:5" ht="15.75">
      <c r="A280" s="23"/>
      <c r="B280" s="23"/>
      <c r="E280" s="21"/>
    </row>
    <row r="281" spans="1:5" ht="15.75">
      <c r="A281" s="23"/>
      <c r="B281" s="23"/>
      <c r="E281" s="21"/>
    </row>
    <row r="282" spans="1:5" ht="15.75">
      <c r="A282" s="23"/>
      <c r="B282" s="23"/>
      <c r="E282" s="21"/>
    </row>
    <row r="283" spans="1:5" ht="15.75">
      <c r="A283" s="23"/>
      <c r="B283" s="23"/>
      <c r="E283" s="21"/>
    </row>
    <row r="284" spans="1:5" ht="15.75">
      <c r="A284" s="23"/>
      <c r="B284" s="23"/>
      <c r="E284" s="21"/>
    </row>
    <row r="285" spans="1:5" ht="15.75">
      <c r="A285" s="23"/>
      <c r="B285" s="23"/>
      <c r="E285" s="21"/>
    </row>
    <row r="286" spans="1:5" ht="15.75">
      <c r="A286" s="23"/>
      <c r="B286" s="23"/>
      <c r="E286" s="21"/>
    </row>
    <row r="287" spans="1:5" ht="15.75">
      <c r="A287" s="23"/>
      <c r="B287" s="23"/>
      <c r="E287" s="21"/>
    </row>
    <row r="288" spans="1:5" ht="15.75">
      <c r="A288" s="23"/>
      <c r="B288" s="23"/>
      <c r="E288" s="21"/>
    </row>
    <row r="289" spans="1:5" ht="15.75">
      <c r="A289" s="23"/>
      <c r="B289" s="23"/>
      <c r="E289" s="21"/>
    </row>
    <row r="290" spans="1:5" ht="15.75">
      <c r="A290" s="23"/>
      <c r="B290" s="23"/>
      <c r="E290" s="21"/>
    </row>
    <row r="291" spans="1:5" ht="15.75">
      <c r="A291" s="23"/>
      <c r="B291" s="23"/>
      <c r="E291" s="21"/>
    </row>
    <row r="292" spans="1:5" ht="15.75">
      <c r="A292" s="23"/>
      <c r="B292" s="23"/>
      <c r="E292" s="21"/>
    </row>
    <row r="293" spans="1:5" ht="15.75">
      <c r="A293" s="23"/>
      <c r="B293" s="23"/>
      <c r="E293" s="21"/>
    </row>
    <row r="294" spans="1:5" ht="15.75">
      <c r="A294" s="23"/>
      <c r="B294" s="23"/>
      <c r="E294" s="21"/>
    </row>
    <row r="295" spans="1:5" ht="15.75">
      <c r="A295" s="23"/>
      <c r="B295" s="23"/>
      <c r="E295" s="21"/>
    </row>
    <row r="296" spans="1:5" ht="15.75">
      <c r="A296" s="23"/>
      <c r="B296" s="23"/>
      <c r="E296" s="21"/>
    </row>
    <row r="297" spans="1:5" ht="15.75">
      <c r="A297" s="23"/>
      <c r="B297" s="23"/>
      <c r="E297" s="21"/>
    </row>
    <row r="298" spans="1:5" ht="15.75">
      <c r="A298" s="23"/>
      <c r="B298" s="23"/>
      <c r="E298" s="21"/>
    </row>
    <row r="299" spans="1:5" ht="15.75">
      <c r="A299" s="23"/>
      <c r="B299" s="23"/>
      <c r="E299" s="21"/>
    </row>
    <row r="300" spans="1:5" ht="15.75">
      <c r="A300" s="23"/>
      <c r="B300" s="23"/>
      <c r="E300" s="21"/>
    </row>
    <row r="301" spans="1:5" ht="15.75">
      <c r="A301" s="23"/>
      <c r="B301" s="23"/>
      <c r="E301" s="21"/>
    </row>
    <row r="302" spans="1:5" ht="15.75">
      <c r="A302" s="23"/>
      <c r="B302" s="23"/>
      <c r="E302" s="21"/>
    </row>
    <row r="303" spans="1:5" ht="15.75">
      <c r="A303" s="23"/>
      <c r="B303" s="23"/>
      <c r="E303" s="21"/>
    </row>
    <row r="304" spans="1:5" ht="15.75">
      <c r="A304" s="23"/>
      <c r="B304" s="23"/>
      <c r="E304" s="21"/>
    </row>
    <row r="305" spans="1:5" ht="15.75">
      <c r="A305" s="23"/>
      <c r="B305" s="23"/>
      <c r="E305" s="21"/>
    </row>
    <row r="306" spans="1:5" ht="15.75">
      <c r="A306" s="23"/>
      <c r="B306" s="23"/>
      <c r="E306" s="21"/>
    </row>
    <row r="307" spans="1:5" ht="15.75">
      <c r="A307" s="23"/>
      <c r="B307" s="23"/>
      <c r="E307" s="21"/>
    </row>
    <row r="308" spans="1:5" ht="15.75">
      <c r="A308" s="23"/>
      <c r="B308" s="23"/>
      <c r="E308" s="21"/>
    </row>
    <row r="309" spans="1:5" ht="15.75">
      <c r="A309" s="23"/>
      <c r="B309" s="23"/>
      <c r="E309" s="21"/>
    </row>
    <row r="310" spans="1:5" ht="15.75">
      <c r="A310" s="23"/>
      <c r="B310" s="23"/>
      <c r="E310" s="21"/>
    </row>
    <row r="311" spans="1:5" ht="15.75">
      <c r="A311" s="23"/>
      <c r="B311" s="23"/>
      <c r="E311" s="21"/>
    </row>
    <row r="312" spans="1:5" ht="15.75">
      <c r="A312" s="23"/>
      <c r="B312" s="23"/>
      <c r="E312" s="21"/>
    </row>
    <row r="313" spans="1:5" ht="15.75">
      <c r="A313" s="23"/>
      <c r="B313" s="23"/>
      <c r="E313" s="21"/>
    </row>
    <row r="314" spans="1:5" ht="15.75">
      <c r="A314" s="23"/>
      <c r="B314" s="23"/>
      <c r="E314" s="21"/>
    </row>
    <row r="315" spans="1:5" ht="15.75">
      <c r="A315" s="23"/>
      <c r="B315" s="23"/>
      <c r="E315" s="21"/>
    </row>
    <row r="316" spans="1:5" ht="15.75">
      <c r="A316" s="23"/>
      <c r="B316" s="23"/>
      <c r="E316" s="21"/>
    </row>
    <row r="317" spans="1:5" ht="15.75">
      <c r="A317" s="23"/>
      <c r="B317" s="23"/>
      <c r="E317" s="21"/>
    </row>
    <row r="318" spans="1:5" ht="15.75">
      <c r="A318" s="23"/>
      <c r="B318" s="23"/>
      <c r="E318" s="21"/>
    </row>
    <row r="319" spans="1:5" ht="15.75">
      <c r="A319" s="23"/>
      <c r="B319" s="23"/>
      <c r="E319" s="21"/>
    </row>
    <row r="320" spans="1:5" ht="15.75">
      <c r="A320" s="23"/>
      <c r="B320" s="23"/>
      <c r="E320" s="21"/>
    </row>
    <row r="321" spans="1:5" ht="15.75">
      <c r="A321" s="23"/>
      <c r="B321" s="23"/>
      <c r="E321" s="21"/>
    </row>
    <row r="322" spans="1:5" ht="15.75">
      <c r="A322" s="23"/>
      <c r="B322" s="23"/>
      <c r="E322" s="21"/>
    </row>
    <row r="323" spans="1:5" ht="15.75">
      <c r="A323" s="23"/>
      <c r="B323" s="23"/>
      <c r="E323" s="21"/>
    </row>
    <row r="324" spans="1:5" ht="15.75">
      <c r="A324" s="23"/>
      <c r="B324" s="23"/>
      <c r="E324" s="21"/>
    </row>
    <row r="325" spans="1:5" ht="15.75">
      <c r="A325" s="23"/>
      <c r="B325" s="23"/>
      <c r="E325" s="21"/>
    </row>
    <row r="326" spans="1:5" ht="15.75">
      <c r="A326" s="23"/>
      <c r="B326" s="23"/>
      <c r="E326" s="21"/>
    </row>
    <row r="327" spans="1:5" ht="15.75">
      <c r="A327" s="23"/>
      <c r="B327" s="23"/>
      <c r="E327" s="21"/>
    </row>
    <row r="328" spans="1:5" ht="15.75">
      <c r="A328" s="23"/>
      <c r="B328" s="23"/>
      <c r="E328" s="21"/>
    </row>
    <row r="329" spans="1:5" ht="15.75">
      <c r="A329" s="23"/>
      <c r="B329" s="23"/>
      <c r="E329" s="21"/>
    </row>
    <row r="330" spans="1:5" ht="15.75">
      <c r="A330" s="23"/>
      <c r="B330" s="23"/>
      <c r="E330" s="21"/>
    </row>
    <row r="331" spans="1:5" ht="15.75">
      <c r="A331" s="23"/>
      <c r="B331" s="23"/>
      <c r="E331" s="21"/>
    </row>
    <row r="332" spans="1:5" ht="15.75">
      <c r="A332" s="23"/>
      <c r="B332" s="23"/>
      <c r="E332" s="21"/>
    </row>
    <row r="333" spans="1:5" ht="15.75">
      <c r="A333" s="23"/>
      <c r="B333" s="23"/>
      <c r="E333" s="21"/>
    </row>
    <row r="334" spans="1:5" ht="15.75">
      <c r="A334" s="23"/>
      <c r="B334" s="23"/>
      <c r="E334" s="21"/>
    </row>
    <row r="335" spans="1:5" ht="15.75">
      <c r="A335" s="23"/>
      <c r="B335" s="23"/>
      <c r="E335" s="21"/>
    </row>
    <row r="336" spans="1:5" ht="15.75">
      <c r="A336" s="23"/>
      <c r="B336" s="23"/>
      <c r="E336" s="21"/>
    </row>
    <row r="337" spans="1:5" ht="15.75">
      <c r="A337" s="23"/>
      <c r="B337" s="23"/>
      <c r="E337" s="21"/>
    </row>
    <row r="338" spans="1:5" ht="15.75">
      <c r="A338" s="23"/>
      <c r="B338" s="23"/>
      <c r="E338" s="21"/>
    </row>
    <row r="339" spans="1:5" ht="15.75">
      <c r="A339" s="23"/>
      <c r="B339" s="23"/>
      <c r="E339" s="21"/>
    </row>
    <row r="340" spans="1:5" ht="15.75">
      <c r="A340" s="23"/>
      <c r="B340" s="23"/>
      <c r="E340" s="21"/>
    </row>
    <row r="341" spans="1:5" ht="15.75">
      <c r="A341" s="23"/>
      <c r="B341" s="23"/>
      <c r="E341" s="21"/>
    </row>
    <row r="342" spans="1:5" ht="15.75">
      <c r="A342" s="23"/>
      <c r="B342" s="23"/>
      <c r="E342" s="21"/>
    </row>
    <row r="343" spans="1:5" ht="15.75">
      <c r="A343" s="23"/>
      <c r="B343" s="23"/>
      <c r="E343" s="21"/>
    </row>
    <row r="344" spans="1:5" ht="15.75">
      <c r="A344" s="23"/>
      <c r="B344" s="23"/>
      <c r="E344" s="21"/>
    </row>
    <row r="345" spans="1:5" ht="15.75">
      <c r="A345" s="23"/>
      <c r="B345" s="23"/>
      <c r="E345" s="21"/>
    </row>
    <row r="346" spans="1:5" ht="15.75">
      <c r="A346" s="23"/>
      <c r="B346" s="23"/>
      <c r="E346" s="21"/>
    </row>
    <row r="347" spans="1:5" ht="15.75">
      <c r="A347" s="23"/>
      <c r="B347" s="23"/>
      <c r="E347" s="21"/>
    </row>
    <row r="348" spans="1:5" ht="15.75">
      <c r="A348" s="23"/>
      <c r="B348" s="23"/>
      <c r="E348" s="21"/>
    </row>
    <row r="349" spans="1:5" ht="15.75">
      <c r="A349" s="23"/>
      <c r="B349" s="23"/>
      <c r="E349" s="21"/>
    </row>
    <row r="350" spans="1:5" ht="15.75">
      <c r="A350" s="23"/>
      <c r="B350" s="23"/>
      <c r="E350" s="21"/>
    </row>
    <row r="351" spans="1:5" ht="15.75">
      <c r="A351" s="23"/>
      <c r="B351" s="23"/>
      <c r="E351" s="21"/>
    </row>
    <row r="352" spans="1:5" ht="15.75">
      <c r="A352" s="23"/>
      <c r="B352" s="23"/>
      <c r="E352" s="21"/>
    </row>
    <row r="353" spans="1:5" ht="15.75">
      <c r="A353" s="23"/>
      <c r="B353" s="23"/>
      <c r="E353" s="21"/>
    </row>
    <row r="354" spans="1:5" ht="15.75">
      <c r="A354" s="23"/>
      <c r="B354" s="23"/>
      <c r="E354" s="21"/>
    </row>
    <row r="355" spans="1:5" ht="15.75">
      <c r="A355" s="23"/>
      <c r="B355" s="23"/>
      <c r="E355" s="21"/>
    </row>
    <row r="356" spans="1:5" ht="15.75">
      <c r="A356" s="23"/>
      <c r="B356" s="23"/>
      <c r="E356" s="21"/>
    </row>
    <row r="357" spans="1:5" ht="15.75">
      <c r="A357" s="23"/>
      <c r="B357" s="23"/>
      <c r="E357" s="21"/>
    </row>
    <row r="358" spans="1:5" ht="15.75">
      <c r="A358" s="23"/>
      <c r="B358" s="23"/>
      <c r="E358" s="21"/>
    </row>
    <row r="359" spans="1:5" ht="15.75">
      <c r="A359" s="23"/>
      <c r="B359" s="23"/>
      <c r="E359" s="21"/>
    </row>
    <row r="360" spans="1:5" ht="15.75">
      <c r="A360" s="23"/>
      <c r="B360" s="23"/>
      <c r="E360" s="21"/>
    </row>
    <row r="361" spans="1:2" ht="15.75">
      <c r="A361" s="23"/>
      <c r="B361" s="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1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3.6225</v>
      </c>
      <c r="C3" s="21">
        <v>0</v>
      </c>
      <c r="F3" s="25">
        <f>1000*1/SLOPE(C3:C13,B3:B13)</f>
        <v>41.59813056449657</v>
      </c>
      <c r="G3" s="21">
        <f>INTERCEPT(B4:B13,A4:A13)</f>
        <v>5.103346938775514</v>
      </c>
    </row>
    <row r="4" spans="1:9" ht="15.75">
      <c r="A4" s="21">
        <v>46.2</v>
      </c>
      <c r="B4" s="21">
        <v>6.37</v>
      </c>
      <c r="C4" s="21">
        <f>(A4-$A$3)/2/3*(1/($G$18*(0.6/$G$18)^$G$20)+4/($G$18*(0.6/$G$18)^($G$20*EXP(-((A4+$A$3)/2)/$G$22)))+1/($G$18*(0.6/$G$18)^($G$20*EXP(-(A4/$G$22)))))</f>
        <v>47.43553486777421</v>
      </c>
      <c r="E4" s="26">
        <f>1000*1/SLOPE(C3:C4,B3:B4)</f>
        <v>57.92071297727779</v>
      </c>
      <c r="F4" s="26" t="s">
        <v>7</v>
      </c>
      <c r="I4" s="27">
        <f>SLOPE(E4:E13,A4:A13)*1000</f>
        <v>-80.6382406012834</v>
      </c>
    </row>
    <row r="5" spans="1:9" ht="15.75">
      <c r="A5" s="21">
        <v>65.2</v>
      </c>
      <c r="B5" s="21">
        <v>6.949</v>
      </c>
      <c r="C5" s="21">
        <f>(A5-$A$3)/2/3*(1/($G$18*(0.6/$G$18)^$G$20)+4/($G$18*(0.6/$G$18)^($G$20*EXP(-((A5+$A$3)/2)/$G$22)))+1/($G$18*(0.6/$G$18)^($G$20*EXP(-(A5/$G$22)))))</f>
        <v>65.42514492904941</v>
      </c>
      <c r="E5" s="26">
        <f>1000*1/SLOPE(C4:C5,B4:B5)</f>
        <v>32.18524459551316</v>
      </c>
      <c r="F5" s="28">
        <f>CORREL(C3:C11,B3:B11)</f>
        <v>0.9680458242027179</v>
      </c>
      <c r="I5" s="27"/>
    </row>
    <row r="6" spans="1:5" ht="15.75">
      <c r="A6" s="21">
        <v>93.7</v>
      </c>
      <c r="B6" s="21">
        <v>7.083</v>
      </c>
      <c r="C6" s="21">
        <f>(A6-$A$3)/2/3*(1/($G$18*(0.6/$G$18)^$G$20)+4/($G$18*(0.6/$G$18)^($G$20*EXP(-((A6+$A$3)/2)/$G$22)))+1/($G$18*(0.6/$G$18)^($G$20*EXP(-(A6/$G$22)))))</f>
        <v>91.71918262484459</v>
      </c>
      <c r="E6" s="26">
        <f>1000*1/SLOPE(C5:C6,B5:B6)</f>
        <v>5.09621236382558</v>
      </c>
    </row>
    <row r="7" spans="1:6" ht="15.75">
      <c r="A7" s="21">
        <v>122.2</v>
      </c>
      <c r="B7" s="21">
        <v>8.539</v>
      </c>
      <c r="C7" s="21">
        <f>(A7-$A$3)/2/3*(1/($G$18*(0.6/$G$18)^$G$20)+4/($G$18*(0.6/$G$18)^($G$20*EXP(-((A7+$A$3)/2)/$G$22)))+1/($G$18*(0.6/$G$18)^($G$20*EXP(-(A7/$G$22)))))</f>
        <v>117.60998863976523</v>
      </c>
      <c r="E7" s="26">
        <f>1000*1/SLOPE(C6:C7,B6:B7)</f>
        <v>56.2361789417023</v>
      </c>
      <c r="F7" s="29"/>
    </row>
    <row r="8" spans="1:9" ht="15.75">
      <c r="A8" s="23"/>
      <c r="B8" s="23"/>
      <c r="C8" s="21"/>
      <c r="E8" s="26"/>
      <c r="F8" s="25" t="s">
        <v>8</v>
      </c>
      <c r="H8" s="21"/>
      <c r="I8" s="22"/>
    </row>
    <row r="9" spans="1:9" ht="15.75">
      <c r="A9" s="23"/>
      <c r="B9" s="23"/>
      <c r="C9" s="21"/>
      <c r="E9" s="26"/>
      <c r="F9" s="25">
        <f>1000*SLOPE(B3:B13,A3:A13)</f>
        <v>37.23126681665017</v>
      </c>
      <c r="H9" s="21"/>
      <c r="I9" s="22"/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0.961836583866305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4" t="s">
        <v>11</v>
      </c>
      <c r="E15" s="21" t="s">
        <v>12</v>
      </c>
      <c r="G15" s="23" t="s">
        <v>13</v>
      </c>
    </row>
    <row r="16" spans="1:5" ht="15.75">
      <c r="A16" s="35">
        <v>0</v>
      </c>
      <c r="B16" s="21"/>
      <c r="C16" s="33"/>
      <c r="D16" s="22">
        <f aca="true" t="shared" si="0" ref="D16:D24">$G$18^(1-$G$20*EXP(-A16/$G$22))*0.6^($G$20*EXP(-A16/$G$22))</f>
        <v>0.8883950091781091</v>
      </c>
      <c r="E16" s="21">
        <v>0</v>
      </c>
    </row>
    <row r="17" spans="1:7" ht="15.75">
      <c r="A17" s="21">
        <v>2</v>
      </c>
      <c r="B17" s="21">
        <v>0.991</v>
      </c>
      <c r="C17" s="21">
        <f aca="true" t="shared" si="1" ref="C17:C24">B17*(1+($I$28+$I$29*A17)/(1282900)+($I$30+A17*$I$31-$I$32)/400)</f>
        <v>0.9677366279643853</v>
      </c>
      <c r="D17" s="22">
        <f t="shared" si="0"/>
        <v>0.8981606337377671</v>
      </c>
      <c r="E17" s="21">
        <f>E16+(A17-A16)/D17</f>
        <v>2.226773168265949</v>
      </c>
      <c r="G17" s="23" t="s">
        <v>14</v>
      </c>
    </row>
    <row r="18" spans="1:7" ht="15.75">
      <c r="A18" s="21">
        <v>2</v>
      </c>
      <c r="B18" s="21">
        <v>1.032</v>
      </c>
      <c r="C18" s="21">
        <f t="shared" si="1"/>
        <v>1.007774167567352</v>
      </c>
      <c r="D18" s="22">
        <f t="shared" si="0"/>
        <v>0.8981606337377671</v>
      </c>
      <c r="E18" s="21">
        <f aca="true" t="shared" si="2" ref="E18:E24">E17+(A18-A17)/D18</f>
        <v>2.226773168265949</v>
      </c>
      <c r="G18" s="23">
        <v>1.13</v>
      </c>
    </row>
    <row r="19" spans="1:7" ht="15.75">
      <c r="A19" s="21">
        <v>5</v>
      </c>
      <c r="B19" s="21">
        <v>0.906</v>
      </c>
      <c r="C19" s="21">
        <f t="shared" si="1"/>
        <v>0.8849887726953933</v>
      </c>
      <c r="D19" s="22">
        <f t="shared" si="0"/>
        <v>0.9121670438386434</v>
      </c>
      <c r="E19" s="21">
        <f t="shared" si="2"/>
        <v>5.515644455892386</v>
      </c>
      <c r="G19" s="23" t="s">
        <v>21</v>
      </c>
    </row>
    <row r="20" spans="1:7" ht="15.75">
      <c r="A20" s="21">
        <v>5</v>
      </c>
      <c r="B20" s="21">
        <v>0.909</v>
      </c>
      <c r="C20" s="21">
        <f t="shared" si="1"/>
        <v>0.8879191990950469</v>
      </c>
      <c r="D20" s="22">
        <f t="shared" si="0"/>
        <v>0.9121670438386434</v>
      </c>
      <c r="E20" s="21">
        <f t="shared" si="2"/>
        <v>5.515644455892386</v>
      </c>
      <c r="G20" s="23">
        <v>0.38</v>
      </c>
    </row>
    <row r="21" spans="1:7" ht="15.75">
      <c r="A21" s="21">
        <v>7.8</v>
      </c>
      <c r="B21" s="21">
        <v>1.036</v>
      </c>
      <c r="C21" s="21">
        <f t="shared" si="1"/>
        <v>1.0122479878561788</v>
      </c>
      <c r="D21" s="22">
        <f t="shared" si="0"/>
        <v>0.9245650925524841</v>
      </c>
      <c r="E21" s="21">
        <f t="shared" si="2"/>
        <v>8.544095370332522</v>
      </c>
      <c r="G21" s="23" t="s">
        <v>22</v>
      </c>
    </row>
    <row r="22" spans="1:7" ht="15.75">
      <c r="A22" s="21">
        <v>7.8</v>
      </c>
      <c r="B22" s="21">
        <v>1.048</v>
      </c>
      <c r="C22" s="21">
        <f t="shared" si="1"/>
        <v>1.0239728680243971</v>
      </c>
      <c r="D22" s="22">
        <f t="shared" si="0"/>
        <v>0.9245650925524841</v>
      </c>
      <c r="E22" s="21">
        <f t="shared" si="2"/>
        <v>8.544095370332522</v>
      </c>
      <c r="G22" s="23">
        <v>43</v>
      </c>
    </row>
    <row r="23" spans="1:5" ht="15.75">
      <c r="A23" s="21">
        <v>10.2</v>
      </c>
      <c r="B23" s="21">
        <v>0.92</v>
      </c>
      <c r="C23" s="21">
        <f t="shared" si="1"/>
        <v>0.8991160941373663</v>
      </c>
      <c r="D23" s="22">
        <f t="shared" si="0"/>
        <v>0.9346907248898442</v>
      </c>
      <c r="E23" s="21">
        <f t="shared" si="2"/>
        <v>11.111789620516557</v>
      </c>
    </row>
    <row r="24" spans="1:5" ht="15.75">
      <c r="A24" s="21">
        <v>10.2</v>
      </c>
      <c r="B24" s="21">
        <v>0.953</v>
      </c>
      <c r="C24" s="21">
        <f t="shared" si="1"/>
        <v>0.9313669975140326</v>
      </c>
      <c r="D24" s="22">
        <f t="shared" si="0"/>
        <v>0.9346907248898442</v>
      </c>
      <c r="E24" s="21">
        <f t="shared" si="2"/>
        <v>11.111789620516557</v>
      </c>
    </row>
    <row r="25" spans="1:5" ht="15.75">
      <c r="A25" s="21">
        <v>13.4</v>
      </c>
      <c r="B25" s="21">
        <v>0.945</v>
      </c>
      <c r="C25" s="21">
        <f aca="true" t="shared" si="3" ref="C25:C88">B25*(1+($I$28+$I$29*A25)/(1282900)+($I$30+A25*$I$31-$I$32)/400)</f>
        <v>0.9238343079597893</v>
      </c>
      <c r="D25" s="22">
        <f aca="true" t="shared" si="4" ref="D25:D88">$G$18^(1-$G$20*EXP(-A25/$G$22))*0.6^($G$20*EXP(-A25/$G$22))</f>
        <v>0.9474977019646855</v>
      </c>
      <c r="E25" s="21">
        <f aca="true" t="shared" si="5" ref="E25:E88">E24+(A25-A24)/D25</f>
        <v>14.489106518873815</v>
      </c>
    </row>
    <row r="26" spans="1:7" ht="15.75">
      <c r="A26" s="21">
        <v>13.4</v>
      </c>
      <c r="B26" s="21">
        <v>0.959</v>
      </c>
      <c r="C26" s="21">
        <f t="shared" si="3"/>
        <v>0.9375207421517862</v>
      </c>
      <c r="D26" s="22">
        <f t="shared" si="4"/>
        <v>0.9474977019646855</v>
      </c>
      <c r="E26" s="21">
        <f t="shared" si="5"/>
        <v>14.489106518873815</v>
      </c>
      <c r="G26" s="36" t="s">
        <v>15</v>
      </c>
    </row>
    <row r="27" spans="1:5" ht="15.75">
      <c r="A27" s="21">
        <v>16.2</v>
      </c>
      <c r="B27" s="21">
        <v>0.991</v>
      </c>
      <c r="C27" s="21">
        <f t="shared" si="3"/>
        <v>0.969066186844703</v>
      </c>
      <c r="D27" s="22">
        <f t="shared" si="4"/>
        <v>0.9580779762358826</v>
      </c>
      <c r="E27" s="21">
        <f t="shared" si="5"/>
        <v>17.411624382190848</v>
      </c>
    </row>
    <row r="28" spans="1:9" ht="15.75">
      <c r="A28" s="21">
        <v>16.2</v>
      </c>
      <c r="B28" s="21">
        <v>1.012</v>
      </c>
      <c r="C28" s="21">
        <f t="shared" si="3"/>
        <v>0.989601393629505</v>
      </c>
      <c r="D28" s="22">
        <f t="shared" si="4"/>
        <v>0.9580779762358826</v>
      </c>
      <c r="E28" s="21">
        <f t="shared" si="5"/>
        <v>17.411624382190848</v>
      </c>
      <c r="G28" s="23" t="s">
        <v>16</v>
      </c>
      <c r="I28" s="21">
        <v>1383</v>
      </c>
    </row>
    <row r="29" spans="1:9" ht="15.75">
      <c r="A29" s="21">
        <v>19.7</v>
      </c>
      <c r="B29" s="21">
        <v>0.938</v>
      </c>
      <c r="C29" s="21">
        <f t="shared" si="3"/>
        <v>0.9175494182928603</v>
      </c>
      <c r="D29" s="22">
        <f t="shared" si="4"/>
        <v>0.9705188010081114</v>
      </c>
      <c r="E29" s="21">
        <f t="shared" si="5"/>
        <v>21.017942978352437</v>
      </c>
      <c r="G29" s="23" t="s">
        <v>17</v>
      </c>
      <c r="I29" s="21">
        <v>1.8</v>
      </c>
    </row>
    <row r="30" spans="1:9" ht="15.75">
      <c r="A30" s="21">
        <v>19.7</v>
      </c>
      <c r="B30" s="21">
        <v>0.971</v>
      </c>
      <c r="C30" s="21">
        <f t="shared" si="3"/>
        <v>0.9498299415377051</v>
      </c>
      <c r="D30" s="22">
        <f t="shared" si="4"/>
        <v>0.9705188010081114</v>
      </c>
      <c r="E30" s="21">
        <f t="shared" si="5"/>
        <v>21.017942978352437</v>
      </c>
      <c r="G30" s="23" t="s">
        <v>18</v>
      </c>
      <c r="I30" s="21">
        <f>G3</f>
        <v>5.103346938775514</v>
      </c>
    </row>
    <row r="31" spans="1:9" ht="15.75">
      <c r="A31" s="21">
        <v>22.6</v>
      </c>
      <c r="B31" s="21">
        <v>0.824</v>
      </c>
      <c r="C31" s="21">
        <f t="shared" si="3"/>
        <v>0.8062606558138561</v>
      </c>
      <c r="D31" s="22">
        <f t="shared" si="4"/>
        <v>0.9801966067024805</v>
      </c>
      <c r="E31" s="21">
        <f t="shared" si="5"/>
        <v>23.976533102180767</v>
      </c>
      <c r="G31" s="23" t="s">
        <v>19</v>
      </c>
      <c r="I31" s="21">
        <f>F9/1000</f>
        <v>0.03723126681665017</v>
      </c>
    </row>
    <row r="32" spans="1:9" ht="15.75">
      <c r="A32" s="21">
        <v>22.6</v>
      </c>
      <c r="B32" s="21">
        <v>0.835</v>
      </c>
      <c r="C32" s="21">
        <f t="shared" si="3"/>
        <v>0.8170238441803032</v>
      </c>
      <c r="D32" s="22">
        <f t="shared" si="4"/>
        <v>0.9801966067024805</v>
      </c>
      <c r="E32" s="21">
        <f t="shared" si="5"/>
        <v>23.976533102180767</v>
      </c>
      <c r="G32" s="23" t="s">
        <v>20</v>
      </c>
      <c r="I32" s="21">
        <v>15</v>
      </c>
    </row>
    <row r="33" spans="1:5" ht="15.75">
      <c r="A33" s="21">
        <v>25.6</v>
      </c>
      <c r="B33" s="21">
        <v>0.921</v>
      </c>
      <c r="C33" s="21">
        <f t="shared" si="3"/>
        <v>0.9014334594336962</v>
      </c>
      <c r="D33" s="22">
        <f t="shared" si="4"/>
        <v>0.9896360627340189</v>
      </c>
      <c r="E33" s="21">
        <f t="shared" si="5"/>
        <v>27.007950522148313</v>
      </c>
    </row>
    <row r="34" spans="1:5" ht="15.75">
      <c r="A34" s="21">
        <v>25.6</v>
      </c>
      <c r="B34" s="21">
        <v>0.943</v>
      </c>
      <c r="C34" s="21">
        <f t="shared" si="3"/>
        <v>0.922966071928312</v>
      </c>
      <c r="D34" s="22">
        <f t="shared" si="4"/>
        <v>0.9896360627340189</v>
      </c>
      <c r="E34" s="21">
        <f t="shared" si="5"/>
        <v>27.007950522148313</v>
      </c>
    </row>
    <row r="35" spans="1:5" ht="15.75">
      <c r="A35" s="21">
        <v>29.2</v>
      </c>
      <c r="B35" s="21">
        <v>0.995</v>
      </c>
      <c r="C35" s="21">
        <f t="shared" si="3"/>
        <v>0.9741997696199399</v>
      </c>
      <c r="D35" s="22">
        <f t="shared" si="4"/>
        <v>1.0002342611481865</v>
      </c>
      <c r="E35" s="21">
        <f t="shared" si="5"/>
        <v>30.607107379530397</v>
      </c>
    </row>
    <row r="36" spans="1:5" ht="15.75">
      <c r="A36" s="21">
        <v>29.2</v>
      </c>
      <c r="B36" s="21">
        <v>1.045</v>
      </c>
      <c r="C36" s="21">
        <f t="shared" si="3"/>
        <v>1.0231545319123991</v>
      </c>
      <c r="D36" s="22">
        <f t="shared" si="4"/>
        <v>1.0002342611481865</v>
      </c>
      <c r="E36" s="21">
        <f t="shared" si="5"/>
        <v>30.607107379530397</v>
      </c>
    </row>
    <row r="37" spans="1:5" ht="15.75">
      <c r="A37" s="21">
        <v>32.2</v>
      </c>
      <c r="B37" s="21">
        <v>1.024</v>
      </c>
      <c r="C37" s="21">
        <f t="shared" si="3"/>
        <v>1.0028837781133428</v>
      </c>
      <c r="D37" s="22">
        <f t="shared" si="4"/>
        <v>1.0084904530828114</v>
      </c>
      <c r="E37" s="21">
        <f t="shared" si="5"/>
        <v>33.58185046294723</v>
      </c>
    </row>
    <row r="38" spans="1:5" ht="15.75">
      <c r="A38" s="21">
        <v>32.2</v>
      </c>
      <c r="B38" s="21">
        <v>1.026</v>
      </c>
      <c r="C38" s="21">
        <f t="shared" si="3"/>
        <v>1.0048425354924704</v>
      </c>
      <c r="D38" s="22">
        <f t="shared" si="4"/>
        <v>1.0084904530828114</v>
      </c>
      <c r="E38" s="21">
        <f t="shared" si="5"/>
        <v>33.58185046294723</v>
      </c>
    </row>
    <row r="39" spans="1:5" ht="15.75">
      <c r="A39" s="21">
        <v>35.2</v>
      </c>
      <c r="B39" s="21">
        <v>0.974</v>
      </c>
      <c r="C39" s="21">
        <f t="shared" si="3"/>
        <v>0.9541909178131978</v>
      </c>
      <c r="D39" s="22">
        <f t="shared" si="4"/>
        <v>1.0162516692396966</v>
      </c>
      <c r="E39" s="21">
        <f t="shared" si="5"/>
        <v>36.533875134399366</v>
      </c>
    </row>
    <row r="40" spans="1:5" ht="15.75">
      <c r="A40" s="21">
        <v>35.2</v>
      </c>
      <c r="B40" s="21">
        <v>1.004</v>
      </c>
      <c r="C40" s="21">
        <f t="shared" si="3"/>
        <v>0.9835807818115508</v>
      </c>
      <c r="D40" s="22">
        <f t="shared" si="4"/>
        <v>1.0162516692396966</v>
      </c>
      <c r="E40" s="21">
        <f t="shared" si="5"/>
        <v>36.533875134399366</v>
      </c>
    </row>
    <row r="41" spans="1:5" ht="15.75">
      <c r="A41" s="21">
        <v>38.7</v>
      </c>
      <c r="B41" s="21">
        <v>1.053</v>
      </c>
      <c r="C41" s="21">
        <f t="shared" si="3"/>
        <v>1.0319324369456115</v>
      </c>
      <c r="D41" s="22">
        <f t="shared" si="4"/>
        <v>1.0247151625690123</v>
      </c>
      <c r="E41" s="21">
        <f t="shared" si="5"/>
        <v>39.94945843778811</v>
      </c>
    </row>
    <row r="42" spans="1:5" ht="15.75">
      <c r="A42" s="21">
        <v>38.7</v>
      </c>
      <c r="B42" s="21">
        <v>1.089</v>
      </c>
      <c r="C42" s="21">
        <f t="shared" si="3"/>
        <v>1.0672121783796495</v>
      </c>
      <c r="D42" s="22">
        <f t="shared" si="4"/>
        <v>1.0247151625690123</v>
      </c>
      <c r="E42" s="21">
        <f t="shared" si="5"/>
        <v>39.94945843778811</v>
      </c>
    </row>
    <row r="43" spans="1:5" ht="15.75">
      <c r="A43" s="21">
        <v>41.7</v>
      </c>
      <c r="B43" s="21">
        <v>1.009</v>
      </c>
      <c r="C43" s="21">
        <f t="shared" si="3"/>
        <v>0.9890987476787334</v>
      </c>
      <c r="D43" s="22">
        <f t="shared" si="4"/>
        <v>1.0314912368267977</v>
      </c>
      <c r="E43" s="21">
        <f t="shared" si="5"/>
        <v>42.85786899222867</v>
      </c>
    </row>
    <row r="44" spans="1:5" ht="15.75">
      <c r="A44" s="21">
        <v>41.7</v>
      </c>
      <c r="B44" s="21">
        <v>1.043</v>
      </c>
      <c r="C44" s="21">
        <f t="shared" si="3"/>
        <v>1.0224281405638445</v>
      </c>
      <c r="D44" s="22">
        <f t="shared" si="4"/>
        <v>1.0314912368267977</v>
      </c>
      <c r="E44" s="21">
        <f t="shared" si="5"/>
        <v>42.85786899222867</v>
      </c>
    </row>
    <row r="45" spans="1:5" ht="15.75">
      <c r="A45" s="21">
        <v>44.7</v>
      </c>
      <c r="B45" s="21">
        <v>1.08</v>
      </c>
      <c r="C45" s="21">
        <f t="shared" si="3"/>
        <v>1.0590044814447315</v>
      </c>
      <c r="D45" s="22">
        <f t="shared" si="4"/>
        <v>1.0378510502154705</v>
      </c>
      <c r="E45" s="21">
        <f t="shared" si="5"/>
        <v>45.74845719308578</v>
      </c>
    </row>
    <row r="46" spans="1:5" ht="15.75">
      <c r="A46" s="21">
        <v>44.7</v>
      </c>
      <c r="B46" s="21">
        <v>1.149</v>
      </c>
      <c r="C46" s="21">
        <f t="shared" si="3"/>
        <v>1.1266631010925892</v>
      </c>
      <c r="D46" s="22">
        <f t="shared" si="4"/>
        <v>1.0378510502154705</v>
      </c>
      <c r="E46" s="21">
        <f t="shared" si="5"/>
        <v>45.74845719308578</v>
      </c>
    </row>
    <row r="47" spans="1:5" ht="15.75">
      <c r="A47" s="21">
        <v>48.2</v>
      </c>
      <c r="B47" s="21">
        <v>1.058</v>
      </c>
      <c r="C47" s="21">
        <f t="shared" si="3"/>
        <v>1.0377820319589062</v>
      </c>
      <c r="D47" s="22">
        <f t="shared" si="4"/>
        <v>1.0447753711910794</v>
      </c>
      <c r="E47" s="21">
        <f t="shared" si="5"/>
        <v>49.09845959217553</v>
      </c>
    </row>
    <row r="48" spans="1:5" ht="15.75">
      <c r="A48" s="21">
        <v>48.2</v>
      </c>
      <c r="B48" s="21">
        <v>1.122</v>
      </c>
      <c r="C48" s="21">
        <f t="shared" si="3"/>
        <v>1.1005590168789157</v>
      </c>
      <c r="D48" s="22">
        <f t="shared" si="4"/>
        <v>1.0447753711910794</v>
      </c>
      <c r="E48" s="21">
        <f t="shared" si="5"/>
        <v>49.09845959217553</v>
      </c>
    </row>
    <row r="49" spans="1:5" ht="15.75">
      <c r="A49" s="21">
        <v>51.2</v>
      </c>
      <c r="B49" s="21">
        <v>1.187</v>
      </c>
      <c r="C49" s="21">
        <f t="shared" si="3"/>
        <v>1.1646533398775607</v>
      </c>
      <c r="D49" s="22">
        <f t="shared" si="4"/>
        <v>1.0503109770183887</v>
      </c>
      <c r="E49" s="21">
        <f t="shared" si="5"/>
        <v>51.95475650389245</v>
      </c>
    </row>
    <row r="50" spans="1:5" ht="15.75">
      <c r="A50" s="21">
        <v>51.2</v>
      </c>
      <c r="B50" s="21">
        <v>1.197</v>
      </c>
      <c r="C50" s="21">
        <f t="shared" si="3"/>
        <v>1.1744650782084585</v>
      </c>
      <c r="D50" s="22">
        <f t="shared" si="4"/>
        <v>1.0503109770183887</v>
      </c>
      <c r="E50" s="21">
        <f t="shared" si="5"/>
        <v>51.95475650389245</v>
      </c>
    </row>
    <row r="51" spans="1:5" ht="15.75">
      <c r="A51" s="21">
        <v>54.2</v>
      </c>
      <c r="B51" s="21">
        <v>1.048</v>
      </c>
      <c r="C51" s="21">
        <f t="shared" si="3"/>
        <v>1.0285672260910101</v>
      </c>
      <c r="D51" s="22">
        <f t="shared" si="4"/>
        <v>1.0554999705176968</v>
      </c>
      <c r="E51" s="21">
        <f t="shared" si="5"/>
        <v>54.797011438801235</v>
      </c>
    </row>
    <row r="52" spans="1:5" ht="15.75">
      <c r="A52" s="21">
        <v>54.2</v>
      </c>
      <c r="B52" s="21">
        <v>1.076</v>
      </c>
      <c r="C52" s="21">
        <f t="shared" si="3"/>
        <v>1.0560480298415333</v>
      </c>
      <c r="D52" s="22">
        <f t="shared" si="4"/>
        <v>1.0554999705176968</v>
      </c>
      <c r="E52" s="21">
        <f t="shared" si="5"/>
        <v>54.797011438801235</v>
      </c>
    </row>
    <row r="53" spans="1:5" ht="15.75">
      <c r="A53" s="21">
        <v>57.7</v>
      </c>
      <c r="B53" s="21">
        <v>1.085</v>
      </c>
      <c r="C53" s="21">
        <f t="shared" si="3"/>
        <v>1.0652399378348696</v>
      </c>
      <c r="D53" s="22">
        <f t="shared" si="4"/>
        <v>1.061142386368643</v>
      </c>
      <c r="E53" s="21">
        <f t="shared" si="5"/>
        <v>58.09534354291916</v>
      </c>
    </row>
    <row r="54" spans="1:5" ht="15.75">
      <c r="A54" s="21">
        <v>57.7</v>
      </c>
      <c r="B54" s="21">
        <v>1.11</v>
      </c>
      <c r="C54" s="21">
        <f t="shared" si="3"/>
        <v>1.0897846368633228</v>
      </c>
      <c r="D54" s="22">
        <f t="shared" si="4"/>
        <v>1.061142386368643</v>
      </c>
      <c r="E54" s="21">
        <f t="shared" si="5"/>
        <v>58.09534354291916</v>
      </c>
    </row>
    <row r="55" spans="1:5" ht="15.75">
      <c r="A55" s="21">
        <v>60.7</v>
      </c>
      <c r="B55" s="21">
        <v>1.1</v>
      </c>
      <c r="C55" s="21">
        <f t="shared" si="3"/>
        <v>1.0802785453380297</v>
      </c>
      <c r="D55" s="22">
        <f t="shared" si="4"/>
        <v>1.065647849797077</v>
      </c>
      <c r="E55" s="21">
        <f t="shared" si="5"/>
        <v>60.910532444741904</v>
      </c>
    </row>
    <row r="56" spans="1:5" ht="15.75">
      <c r="A56" s="21">
        <v>60.7</v>
      </c>
      <c r="B56" s="21">
        <v>1.164</v>
      </c>
      <c r="C56" s="21">
        <f t="shared" si="3"/>
        <v>1.1431311152486057</v>
      </c>
      <c r="D56" s="22">
        <f t="shared" si="4"/>
        <v>1.065647849797077</v>
      </c>
      <c r="E56" s="21">
        <f t="shared" si="5"/>
        <v>60.910532444741904</v>
      </c>
    </row>
    <row r="57" spans="1:5" ht="15.75">
      <c r="A57" s="21">
        <v>63.7</v>
      </c>
      <c r="B57" s="21">
        <v>1.097</v>
      </c>
      <c r="C57" s="21">
        <f t="shared" si="3"/>
        <v>1.0776432688784154</v>
      </c>
      <c r="D57" s="22">
        <f t="shared" si="4"/>
        <v>1.0698669307868427</v>
      </c>
      <c r="E57" s="21">
        <f t="shared" si="5"/>
        <v>63.71461948928082</v>
      </c>
    </row>
    <row r="58" spans="1:5" ht="15.75">
      <c r="A58" s="21">
        <v>63.7</v>
      </c>
      <c r="B58" s="21">
        <v>1.13</v>
      </c>
      <c r="C58" s="21">
        <f t="shared" si="3"/>
        <v>1.1100609788811389</v>
      </c>
      <c r="D58" s="22">
        <f t="shared" si="4"/>
        <v>1.0698669307868427</v>
      </c>
      <c r="E58" s="21">
        <f t="shared" si="5"/>
        <v>63.71461948928082</v>
      </c>
    </row>
    <row r="59" spans="1:5" ht="15.75">
      <c r="A59" s="21">
        <v>67.2</v>
      </c>
      <c r="B59" s="21">
        <v>1.129</v>
      </c>
      <c r="C59" s="21">
        <f t="shared" si="3"/>
        <v>1.1094519666453524</v>
      </c>
      <c r="D59" s="22">
        <f t="shared" si="4"/>
        <v>1.0744500185429042</v>
      </c>
      <c r="E59" s="21">
        <f t="shared" si="5"/>
        <v>66.97210000451824</v>
      </c>
    </row>
    <row r="60" spans="1:5" ht="15.75">
      <c r="A60" s="21">
        <v>67.2</v>
      </c>
      <c r="B60" s="21">
        <v>1.163</v>
      </c>
      <c r="C60" s="21">
        <f t="shared" si="3"/>
        <v>1.1428632747639902</v>
      </c>
      <c r="D60" s="22">
        <f t="shared" si="4"/>
        <v>1.0744500185429042</v>
      </c>
      <c r="E60" s="21">
        <f t="shared" si="5"/>
        <v>66.97210000451824</v>
      </c>
    </row>
    <row r="61" spans="1:5" ht="15.75">
      <c r="A61" s="21">
        <v>70.2</v>
      </c>
      <c r="B61" s="21">
        <v>1.104</v>
      </c>
      <c r="C61" s="21">
        <f t="shared" si="3"/>
        <v>1.0851977501837715</v>
      </c>
      <c r="D61" s="22">
        <f t="shared" si="4"/>
        <v>1.0781061411648456</v>
      </c>
      <c r="E61" s="21">
        <f t="shared" si="5"/>
        <v>69.75475737511687</v>
      </c>
    </row>
    <row r="62" spans="1:5" ht="15.75">
      <c r="A62" s="21">
        <v>70.2</v>
      </c>
      <c r="B62" s="21">
        <v>1.136</v>
      </c>
      <c r="C62" s="21">
        <f t="shared" si="3"/>
        <v>1.1166527574354748</v>
      </c>
      <c r="D62" s="22">
        <f t="shared" si="4"/>
        <v>1.0781061411648456</v>
      </c>
      <c r="E62" s="21">
        <f t="shared" si="5"/>
        <v>69.75475737511687</v>
      </c>
    </row>
    <row r="63" spans="1:5" ht="15.75">
      <c r="A63" s="21">
        <v>73.2</v>
      </c>
      <c r="B63" s="21">
        <v>1.084</v>
      </c>
      <c r="C63" s="21">
        <f t="shared" si="3"/>
        <v>1.065845623638111</v>
      </c>
      <c r="D63" s="22">
        <f t="shared" si="4"/>
        <v>1.0815270909799735</v>
      </c>
      <c r="E63" s="21">
        <f t="shared" si="5"/>
        <v>72.52861299558191</v>
      </c>
    </row>
    <row r="64" spans="1:5" ht="15.75">
      <c r="A64" s="21">
        <v>73.2</v>
      </c>
      <c r="B64" s="21">
        <v>1.104</v>
      </c>
      <c r="C64" s="21">
        <f t="shared" si="3"/>
        <v>1.0855106720447183</v>
      </c>
      <c r="D64" s="22">
        <f t="shared" si="4"/>
        <v>1.0815270909799735</v>
      </c>
      <c r="E64" s="21">
        <f t="shared" si="5"/>
        <v>72.52861299558191</v>
      </c>
    </row>
    <row r="65" spans="1:5" ht="15.75">
      <c r="A65" s="21">
        <v>76.7</v>
      </c>
      <c r="B65" s="21">
        <v>1.143</v>
      </c>
      <c r="C65" s="21">
        <f t="shared" si="3"/>
        <v>1.1242354886310553</v>
      </c>
      <c r="D65" s="22">
        <f t="shared" si="4"/>
        <v>1.0852401590649128</v>
      </c>
      <c r="E65" s="21">
        <f t="shared" si="5"/>
        <v>75.75370558984763</v>
      </c>
    </row>
    <row r="66" spans="1:5" ht="15.75">
      <c r="A66" s="21">
        <v>76.7</v>
      </c>
      <c r="B66" s="21">
        <v>1.161</v>
      </c>
      <c r="C66" s="21">
        <f t="shared" si="3"/>
        <v>1.1419399845150089</v>
      </c>
      <c r="D66" s="22">
        <f t="shared" si="4"/>
        <v>1.0852401590649128</v>
      </c>
      <c r="E66" s="21">
        <f t="shared" si="5"/>
        <v>75.75370558984763</v>
      </c>
    </row>
    <row r="67" spans="1:5" ht="15.75">
      <c r="A67" s="21">
        <v>79.7</v>
      </c>
      <c r="B67" s="21">
        <v>1.068</v>
      </c>
      <c r="C67" s="21">
        <f t="shared" si="3"/>
        <v>1.0507694736684687</v>
      </c>
      <c r="D67" s="22">
        <f t="shared" si="4"/>
        <v>1.0881999791541577</v>
      </c>
      <c r="E67" s="21">
        <f t="shared" si="5"/>
        <v>78.51055181064231</v>
      </c>
    </row>
    <row r="68" spans="1:5" ht="15.75">
      <c r="A68" s="21">
        <v>79.7</v>
      </c>
      <c r="B68" s="21">
        <v>1.085</v>
      </c>
      <c r="C68" s="21">
        <f t="shared" si="3"/>
        <v>1.0674952049909068</v>
      </c>
      <c r="D68" s="22">
        <f t="shared" si="4"/>
        <v>1.0881999791541577</v>
      </c>
      <c r="E68" s="21">
        <f t="shared" si="5"/>
        <v>78.51055181064231</v>
      </c>
    </row>
    <row r="69" spans="1:5" ht="15.75">
      <c r="A69" s="21">
        <v>82.7</v>
      </c>
      <c r="B69" s="21">
        <v>1.089</v>
      </c>
      <c r="C69" s="21">
        <f t="shared" si="3"/>
        <v>1.0717393413896485</v>
      </c>
      <c r="D69" s="22">
        <f t="shared" si="4"/>
        <v>1.0909676133120432</v>
      </c>
      <c r="E69" s="21">
        <f t="shared" si="5"/>
        <v>81.26040429333185</v>
      </c>
    </row>
    <row r="70" spans="1:5" ht="15.75">
      <c r="A70" s="21">
        <v>82.7</v>
      </c>
      <c r="B70" s="21">
        <v>1.1</v>
      </c>
      <c r="C70" s="21">
        <f t="shared" si="3"/>
        <v>1.0825649913026756</v>
      </c>
      <c r="D70" s="22">
        <f t="shared" si="4"/>
        <v>1.0909676133120432</v>
      </c>
      <c r="E70" s="21">
        <f t="shared" si="5"/>
        <v>81.26040429333185</v>
      </c>
    </row>
    <row r="71" spans="1:5" ht="15.75">
      <c r="A71" s="21">
        <v>89.2</v>
      </c>
      <c r="B71" s="21">
        <v>1.066</v>
      </c>
      <c r="C71" s="21">
        <f t="shared" si="3"/>
        <v>1.0497585520710486</v>
      </c>
      <c r="D71" s="22">
        <f t="shared" si="4"/>
        <v>1.0963611608857229</v>
      </c>
      <c r="E71" s="21">
        <f t="shared" si="5"/>
        <v>87.18910756365639</v>
      </c>
    </row>
    <row r="72" spans="1:5" ht="15.75">
      <c r="A72" s="21">
        <v>89.2</v>
      </c>
      <c r="B72" s="21">
        <v>1.096</v>
      </c>
      <c r="C72" s="21">
        <f t="shared" si="3"/>
        <v>1.0793014756752994</v>
      </c>
      <c r="D72" s="22">
        <f t="shared" si="4"/>
        <v>1.0963611608857229</v>
      </c>
      <c r="E72" s="21">
        <f t="shared" si="5"/>
        <v>87.18910756365639</v>
      </c>
    </row>
    <row r="73" spans="1:5" ht="15.75">
      <c r="A73" s="21">
        <v>98.7</v>
      </c>
      <c r="B73" s="21">
        <v>1.075</v>
      </c>
      <c r="C73" s="21">
        <f t="shared" si="3"/>
        <v>1.0595863187975283</v>
      </c>
      <c r="D73" s="22">
        <f t="shared" si="4"/>
        <v>1.1029487608569428</v>
      </c>
      <c r="E73" s="21">
        <f t="shared" si="5"/>
        <v>95.80238166772168</v>
      </c>
    </row>
    <row r="74" spans="1:5" ht="15.75">
      <c r="A74" s="21">
        <v>98.7</v>
      </c>
      <c r="B74" s="21">
        <v>1.14</v>
      </c>
      <c r="C74" s="21">
        <f t="shared" si="3"/>
        <v>1.1236543287713323</v>
      </c>
      <c r="D74" s="22">
        <f t="shared" si="4"/>
        <v>1.1029487608569428</v>
      </c>
      <c r="E74" s="21">
        <f t="shared" si="5"/>
        <v>95.80238166772168</v>
      </c>
    </row>
    <row r="75" spans="1:5" ht="15.75">
      <c r="A75" s="21">
        <v>108.2</v>
      </c>
      <c r="B75" s="21">
        <v>1.102</v>
      </c>
      <c r="C75" s="21">
        <f t="shared" si="3"/>
        <v>1.0871883085617597</v>
      </c>
      <c r="D75" s="22">
        <f t="shared" si="4"/>
        <v>1.108259097304582</v>
      </c>
      <c r="E75" s="21">
        <f t="shared" si="5"/>
        <v>104.37438439082598</v>
      </c>
    </row>
    <row r="76" spans="1:5" ht="15.75">
      <c r="A76" s="21">
        <v>108.2</v>
      </c>
      <c r="B76" s="21">
        <v>1.13</v>
      </c>
      <c r="C76" s="21">
        <f t="shared" si="3"/>
        <v>1.1148119679444541</v>
      </c>
      <c r="D76" s="22">
        <f t="shared" si="4"/>
        <v>1.108259097304582</v>
      </c>
      <c r="E76" s="21">
        <f t="shared" si="5"/>
        <v>104.37438439082598</v>
      </c>
    </row>
    <row r="77" spans="1:5" ht="15.75">
      <c r="A77" s="21">
        <v>117.7</v>
      </c>
      <c r="B77" s="21">
        <v>1.099</v>
      </c>
      <c r="C77" s="21">
        <f t="shared" si="3"/>
        <v>1.0852150621382726</v>
      </c>
      <c r="D77" s="22">
        <f t="shared" si="4"/>
        <v>1.112535241361224</v>
      </c>
      <c r="E77" s="21">
        <f t="shared" si="5"/>
        <v>112.91343973650334</v>
      </c>
    </row>
    <row r="78" spans="1:5" ht="15.75">
      <c r="A78" s="21">
        <v>117.7</v>
      </c>
      <c r="B78" s="21">
        <v>1.167</v>
      </c>
      <c r="C78" s="21">
        <f t="shared" si="3"/>
        <v>1.1523621269475561</v>
      </c>
      <c r="D78" s="22">
        <f t="shared" si="4"/>
        <v>1.112535241361224</v>
      </c>
      <c r="E78" s="21">
        <f t="shared" si="5"/>
        <v>112.91343973650334</v>
      </c>
    </row>
    <row r="79" spans="1:5" ht="15.75">
      <c r="A79" s="21">
        <v>127.2</v>
      </c>
      <c r="B79" s="21">
        <v>1.101</v>
      </c>
      <c r="C79" s="21">
        <f t="shared" si="3"/>
        <v>1.088178202320176</v>
      </c>
      <c r="D79" s="22">
        <f t="shared" si="4"/>
        <v>1.1159756510163046</v>
      </c>
      <c r="E79" s="21">
        <f t="shared" si="5"/>
        <v>121.42617027085547</v>
      </c>
    </row>
    <row r="80" spans="1:5" ht="15.75">
      <c r="A80" s="21">
        <v>127.2</v>
      </c>
      <c r="B80" s="21">
        <v>1.128</v>
      </c>
      <c r="C80" s="21">
        <f t="shared" si="3"/>
        <v>1.1148637713144036</v>
      </c>
      <c r="D80" s="22">
        <f t="shared" si="4"/>
        <v>1.1159756510163046</v>
      </c>
      <c r="E80" s="21">
        <f t="shared" si="5"/>
        <v>121.42617027085547</v>
      </c>
    </row>
    <row r="81" spans="1:5" ht="15.75">
      <c r="A81" s="21">
        <v>136.7</v>
      </c>
      <c r="B81" s="21">
        <v>1.163</v>
      </c>
      <c r="C81" s="21">
        <f t="shared" si="3"/>
        <v>1.1505000515265271</v>
      </c>
      <c r="D81" s="22">
        <f t="shared" si="4"/>
        <v>1.1187417604112764</v>
      </c>
      <c r="E81" s="21">
        <f t="shared" si="5"/>
        <v>129.91785292379188</v>
      </c>
    </row>
    <row r="82" spans="1:5" ht="15.75">
      <c r="A82" s="21">
        <v>136.7</v>
      </c>
      <c r="B82" s="21">
        <v>1.191</v>
      </c>
      <c r="C82" s="21">
        <f t="shared" si="3"/>
        <v>1.178199106937312</v>
      </c>
      <c r="D82" s="22">
        <f t="shared" si="4"/>
        <v>1.1187417604112764</v>
      </c>
      <c r="E82" s="21">
        <f t="shared" si="5"/>
        <v>129.91785292379188</v>
      </c>
    </row>
    <row r="83" spans="1:5" ht="15.75">
      <c r="A83" s="21">
        <v>146.2</v>
      </c>
      <c r="B83" s="21">
        <v>1.116</v>
      </c>
      <c r="C83" s="21">
        <f t="shared" si="3"/>
        <v>1.1050068986030537</v>
      </c>
      <c r="D83" s="22">
        <f t="shared" si="4"/>
        <v>1.1209645026464294</v>
      </c>
      <c r="E83" s="21">
        <f t="shared" si="5"/>
        <v>138.3926975576513</v>
      </c>
    </row>
    <row r="84" spans="1:5" ht="15.75">
      <c r="A84" s="21">
        <v>146.2</v>
      </c>
      <c r="B84" s="21">
        <v>1.184</v>
      </c>
      <c r="C84" s="21">
        <f t="shared" si="3"/>
        <v>1.1723370680519851</v>
      </c>
      <c r="D84" s="22">
        <f t="shared" si="4"/>
        <v>1.1209645026464294</v>
      </c>
      <c r="E84" s="21">
        <f t="shared" si="5"/>
        <v>138.3926975576513</v>
      </c>
    </row>
    <row r="85" spans="1:5" ht="15.75">
      <c r="A85" s="21">
        <v>155.7</v>
      </c>
      <c r="B85" s="21">
        <v>1.135</v>
      </c>
      <c r="C85" s="21">
        <f t="shared" si="3"/>
        <v>1.1248384840177088</v>
      </c>
      <c r="D85" s="22">
        <f t="shared" si="4"/>
        <v>1.1227498259292483</v>
      </c>
      <c r="E85" s="21">
        <f t="shared" si="5"/>
        <v>146.85406604830084</v>
      </c>
    </row>
    <row r="86" spans="1:5" ht="15.75">
      <c r="A86" s="21">
        <v>155.7</v>
      </c>
      <c r="B86" s="21">
        <v>1.137</v>
      </c>
      <c r="C86" s="21">
        <f t="shared" si="3"/>
        <v>1.126820578262674</v>
      </c>
      <c r="D86" s="22">
        <f t="shared" si="4"/>
        <v>1.1227498259292483</v>
      </c>
      <c r="E86" s="21">
        <f t="shared" si="5"/>
        <v>146.85406604830084</v>
      </c>
    </row>
    <row r="87" spans="1:5" ht="15.75">
      <c r="A87" s="21">
        <v>165.2</v>
      </c>
      <c r="B87" s="21">
        <v>1.075</v>
      </c>
      <c r="C87" s="21">
        <f t="shared" si="3"/>
        <v>1.0663405463139595</v>
      </c>
      <c r="D87" s="22">
        <f t="shared" si="4"/>
        <v>1.1241833028553498</v>
      </c>
      <c r="E87" s="21">
        <f t="shared" si="5"/>
        <v>155.30464521619155</v>
      </c>
    </row>
    <row r="88" spans="1:5" ht="15.75">
      <c r="A88" s="21">
        <v>165.2</v>
      </c>
      <c r="B88" s="21">
        <v>1.098</v>
      </c>
      <c r="C88" s="21">
        <f t="shared" si="3"/>
        <v>1.089155274281607</v>
      </c>
      <c r="D88" s="22">
        <f t="shared" si="4"/>
        <v>1.1241833028553498</v>
      </c>
      <c r="E88" s="21">
        <f t="shared" si="5"/>
        <v>155.30464521619155</v>
      </c>
    </row>
    <row r="89" spans="1:5" ht="15.75">
      <c r="A89" s="21">
        <v>174.7</v>
      </c>
      <c r="B89" s="21">
        <v>1.038</v>
      </c>
      <c r="C89" s="21">
        <f aca="true" t="shared" si="6" ref="C89:C104">B89*(1+($I$28+$I$29*A89)/(1282900)+($I$30+A89*$I$31-$I$32)/400)</f>
        <v>1.0305702721168486</v>
      </c>
      <c r="D89" s="22">
        <f aca="true" t="shared" si="7" ref="D89:D104">$G$18^(1-$G$20*EXP(-A89/$G$22))*0.6^($G$20*EXP(-A89/$G$22))</f>
        <v>1.1253339472528137</v>
      </c>
      <c r="E89" s="21">
        <f aca="true" t="shared" si="8" ref="E89:E104">E88+(A89-A88)/D89</f>
        <v>163.74658373869997</v>
      </c>
    </row>
    <row r="90" spans="1:5" ht="15.75">
      <c r="A90" s="21">
        <v>174.7</v>
      </c>
      <c r="B90" s="21">
        <v>1.076</v>
      </c>
      <c r="C90" s="21">
        <f t="shared" si="6"/>
        <v>1.0682982782251724</v>
      </c>
      <c r="D90" s="22">
        <f t="shared" si="7"/>
        <v>1.1253339472528137</v>
      </c>
      <c r="E90" s="21">
        <f t="shared" si="8"/>
        <v>163.74658373869997</v>
      </c>
    </row>
    <row r="91" spans="1:5" ht="15.75">
      <c r="A91" s="21">
        <v>184.2</v>
      </c>
      <c r="B91" s="21">
        <v>1.139</v>
      </c>
      <c r="C91" s="21">
        <f t="shared" si="6"/>
        <v>1.1318696752217448</v>
      </c>
      <c r="D91" s="22">
        <f t="shared" si="7"/>
        <v>1.1262573530441062</v>
      </c>
      <c r="E91" s="21">
        <f t="shared" si="8"/>
        <v>172.1816008103514</v>
      </c>
    </row>
    <row r="92" spans="1:5" ht="15.75">
      <c r="A92" s="21">
        <v>184.2</v>
      </c>
      <c r="B92" s="21">
        <v>1.174</v>
      </c>
      <c r="C92" s="21">
        <f t="shared" si="6"/>
        <v>1.1666505695437475</v>
      </c>
      <c r="D92" s="22">
        <f t="shared" si="7"/>
        <v>1.1262573530441062</v>
      </c>
      <c r="E92" s="21">
        <f t="shared" si="8"/>
        <v>172.1816008103514</v>
      </c>
    </row>
    <row r="93" spans="1:5" ht="15.75">
      <c r="A93" s="21">
        <v>193.7</v>
      </c>
      <c r="B93" s="21">
        <v>1.127</v>
      </c>
      <c r="C93" s="21">
        <f t="shared" si="6"/>
        <v>1.120956360545366</v>
      </c>
      <c r="D93" s="22">
        <f t="shared" si="7"/>
        <v>1.1269982617907215</v>
      </c>
      <c r="E93" s="21">
        <f t="shared" si="8"/>
        <v>180.6110725514215</v>
      </c>
    </row>
    <row r="94" spans="1:5" ht="15.75">
      <c r="A94" s="21">
        <v>193.7</v>
      </c>
      <c r="B94" s="21">
        <v>1.194</v>
      </c>
      <c r="C94" s="21">
        <f t="shared" si="6"/>
        <v>1.1875970669841767</v>
      </c>
      <c r="D94" s="22">
        <f t="shared" si="7"/>
        <v>1.1269982617907215</v>
      </c>
      <c r="E94" s="21">
        <f t="shared" si="8"/>
        <v>180.6110725514215</v>
      </c>
    </row>
    <row r="95" spans="1:5" ht="15.75">
      <c r="A95" s="21">
        <v>203.2</v>
      </c>
      <c r="B95" s="21">
        <v>1.107</v>
      </c>
      <c r="C95" s="21">
        <f t="shared" si="6"/>
        <v>1.1020572242962963</v>
      </c>
      <c r="D95" s="22">
        <f t="shared" si="7"/>
        <v>1.1275926541764059</v>
      </c>
      <c r="E95" s="21">
        <f t="shared" si="8"/>
        <v>189.03610083163747</v>
      </c>
    </row>
    <row r="96" spans="1:5" ht="15.75">
      <c r="A96" s="21">
        <v>203.2</v>
      </c>
      <c r="B96" s="21">
        <v>1.116</v>
      </c>
      <c r="C96" s="21">
        <f t="shared" si="6"/>
        <v>1.1110170391279737</v>
      </c>
      <c r="D96" s="22">
        <f t="shared" si="7"/>
        <v>1.1275926541764059</v>
      </c>
      <c r="E96" s="21">
        <f t="shared" si="8"/>
        <v>189.03610083163747</v>
      </c>
    </row>
    <row r="97" spans="1:5" ht="15.75">
      <c r="A97" s="21">
        <v>212.4</v>
      </c>
      <c r="B97" s="21">
        <v>1.024</v>
      </c>
      <c r="C97" s="21">
        <f t="shared" si="6"/>
        <v>1.0203179096975212</v>
      </c>
      <c r="D97" s="22">
        <f t="shared" si="7"/>
        <v>1.1280559437144675</v>
      </c>
      <c r="E97" s="21">
        <f t="shared" si="8"/>
        <v>197.19172471825627</v>
      </c>
    </row>
    <row r="98" spans="1:5" ht="15.75">
      <c r="A98" s="21">
        <v>212.4</v>
      </c>
      <c r="B98" s="21">
        <v>1.031</v>
      </c>
      <c r="C98" s="21">
        <f t="shared" si="6"/>
        <v>1.0272927391583442</v>
      </c>
      <c r="D98" s="22">
        <f t="shared" si="7"/>
        <v>1.1280559437144675</v>
      </c>
      <c r="E98" s="21">
        <f t="shared" si="8"/>
        <v>197.19172471825627</v>
      </c>
    </row>
    <row r="99" spans="1:5" ht="15.75">
      <c r="A99" s="21">
        <v>233.2</v>
      </c>
      <c r="B99" s="21">
        <v>1.108</v>
      </c>
      <c r="C99" s="21">
        <f t="shared" si="6"/>
        <v>1.1061933156356447</v>
      </c>
      <c r="D99" s="22">
        <f t="shared" si="7"/>
        <v>1.12880112233916</v>
      </c>
      <c r="E99" s="21">
        <f t="shared" si="8"/>
        <v>215.61835416463487</v>
      </c>
    </row>
    <row r="100" spans="1:5" ht="15.75">
      <c r="A100" s="21">
        <v>233.2</v>
      </c>
      <c r="B100" s="21">
        <v>1.167</v>
      </c>
      <c r="C100" s="21">
        <f t="shared" si="6"/>
        <v>1.1650971113238244</v>
      </c>
      <c r="D100" s="22">
        <f t="shared" si="7"/>
        <v>1.12880112233916</v>
      </c>
      <c r="E100" s="21">
        <f t="shared" si="8"/>
        <v>215.61835416463487</v>
      </c>
    </row>
    <row r="101" spans="1:5" ht="15.75">
      <c r="A101" s="21">
        <v>241.2</v>
      </c>
      <c r="B101" s="21">
        <v>1.205</v>
      </c>
      <c r="C101" s="21">
        <f t="shared" si="6"/>
        <v>1.203945948361016</v>
      </c>
      <c r="D101" s="22">
        <f t="shared" si="7"/>
        <v>1.1290045601562557</v>
      </c>
      <c r="E101" s="21">
        <f t="shared" si="8"/>
        <v>222.7042422844249</v>
      </c>
    </row>
    <row r="102" spans="1:5" ht="15.75">
      <c r="A102" s="21">
        <v>241.2</v>
      </c>
      <c r="B102" s="21">
        <v>1.26</v>
      </c>
      <c r="C102" s="21">
        <f t="shared" si="6"/>
        <v>1.2588978381202323</v>
      </c>
      <c r="D102" s="22">
        <f t="shared" si="7"/>
        <v>1.1290045601562557</v>
      </c>
      <c r="E102" s="21">
        <f t="shared" si="8"/>
        <v>222.7042422844249</v>
      </c>
    </row>
    <row r="103" spans="1:5" ht="15.75">
      <c r="A103" s="21">
        <v>250.7</v>
      </c>
      <c r="B103" s="21">
        <v>1.138</v>
      </c>
      <c r="C103" s="21">
        <f t="shared" si="6"/>
        <v>1.1380259920478788</v>
      </c>
      <c r="D103" s="22">
        <f t="shared" si="7"/>
        <v>1.1292018138833715</v>
      </c>
      <c r="E103" s="21">
        <f t="shared" si="8"/>
        <v>231.11726454776073</v>
      </c>
    </row>
    <row r="104" spans="1:5" ht="15.75">
      <c r="A104" s="21">
        <v>250.7</v>
      </c>
      <c r="B104" s="21">
        <v>1.146</v>
      </c>
      <c r="C104" s="21">
        <f t="shared" si="6"/>
        <v>1.1460261747687779</v>
      </c>
      <c r="D104" s="22">
        <f t="shared" si="7"/>
        <v>1.1292018138833715</v>
      </c>
      <c r="E104" s="21">
        <f t="shared" si="8"/>
        <v>231.11726454776073</v>
      </c>
    </row>
    <row r="105" spans="1:5" ht="15.75">
      <c r="A105" s="23"/>
      <c r="B105" s="23"/>
      <c r="E105" s="21"/>
    </row>
    <row r="106" spans="1:5" ht="15.75">
      <c r="A106" s="23"/>
      <c r="B106" s="23"/>
      <c r="E106" s="21"/>
    </row>
    <row r="107" spans="1:5" ht="15.75">
      <c r="A107" s="23"/>
      <c r="B107" s="23"/>
      <c r="E107" s="21"/>
    </row>
    <row r="108" spans="1:5" ht="15.75">
      <c r="A108" s="23"/>
      <c r="B108" s="23"/>
      <c r="E108" s="21"/>
    </row>
    <row r="109" spans="1:5" ht="15.75">
      <c r="A109" s="23"/>
      <c r="B109" s="23"/>
      <c r="E109" s="21"/>
    </row>
    <row r="110" spans="1:5" ht="15.75">
      <c r="A110" s="23"/>
      <c r="B110" s="23"/>
      <c r="E110" s="21"/>
    </row>
    <row r="111" spans="1:5" ht="15.75">
      <c r="A111" s="23"/>
      <c r="B111" s="23"/>
      <c r="E111" s="21"/>
    </row>
    <row r="112" spans="1:5" ht="15.75">
      <c r="A112" s="23"/>
      <c r="B112" s="23"/>
      <c r="E112" s="21"/>
    </row>
    <row r="113" spans="1:5" ht="15.75">
      <c r="A113" s="23"/>
      <c r="B113" s="23"/>
      <c r="E113" s="21"/>
    </row>
    <row r="114" spans="1:5" ht="15.75">
      <c r="A114" s="23"/>
      <c r="B114" s="23"/>
      <c r="E114" s="21"/>
    </row>
    <row r="115" spans="1:5" ht="15.75">
      <c r="A115" s="23"/>
      <c r="B115" s="23"/>
      <c r="E115" s="21"/>
    </row>
    <row r="116" spans="1:5" ht="15.75">
      <c r="A116" s="23"/>
      <c r="B116" s="23"/>
      <c r="E116" s="21"/>
    </row>
    <row r="117" spans="1:5" ht="15.75">
      <c r="A117" s="23"/>
      <c r="B117" s="23"/>
      <c r="E117" s="21"/>
    </row>
    <row r="118" spans="1:5" ht="15.75">
      <c r="A118" s="23"/>
      <c r="B118" s="23"/>
      <c r="E118" s="21"/>
    </row>
    <row r="119" spans="1:5" ht="15.75">
      <c r="A119" s="23"/>
      <c r="B119" s="23"/>
      <c r="E119" s="21"/>
    </row>
    <row r="120" spans="1:5" ht="15.75">
      <c r="A120" s="23"/>
      <c r="B120" s="23"/>
      <c r="E120" s="21"/>
    </row>
    <row r="121" spans="1:5" ht="15.75">
      <c r="A121" s="23"/>
      <c r="B121" s="23"/>
      <c r="E121" s="21"/>
    </row>
    <row r="122" spans="1:5" ht="15.75">
      <c r="A122" s="23"/>
      <c r="B122" s="23"/>
      <c r="E122" s="21"/>
    </row>
    <row r="123" spans="1:5" ht="15.75">
      <c r="A123" s="23"/>
      <c r="B123" s="23"/>
      <c r="E123" s="21"/>
    </row>
    <row r="124" spans="1:5" ht="15.75">
      <c r="A124" s="23"/>
      <c r="B124" s="23"/>
      <c r="E124" s="21"/>
    </row>
    <row r="125" spans="1:5" ht="15.75">
      <c r="A125" s="23"/>
      <c r="B125" s="23"/>
      <c r="E125" s="21"/>
    </row>
    <row r="126" spans="1:5" ht="15.75">
      <c r="A126" s="23"/>
      <c r="B126" s="23"/>
      <c r="E126" s="21"/>
    </row>
    <row r="127" spans="1:5" ht="15.75">
      <c r="A127" s="23"/>
      <c r="B127" s="23"/>
      <c r="E127" s="21"/>
    </row>
    <row r="128" spans="1:5" ht="15.75">
      <c r="A128" s="23"/>
      <c r="B128" s="23"/>
      <c r="E128" s="21"/>
    </row>
    <row r="129" spans="1:5" ht="15.75">
      <c r="A129" s="23"/>
      <c r="B129" s="23"/>
      <c r="E129" s="21"/>
    </row>
    <row r="130" spans="1:5" ht="15.75">
      <c r="A130" s="23"/>
      <c r="B130" s="23"/>
      <c r="E130" s="21"/>
    </row>
    <row r="131" spans="1:5" ht="15.75">
      <c r="A131" s="23"/>
      <c r="B131" s="23"/>
      <c r="E131" s="21"/>
    </row>
    <row r="132" spans="1:5" ht="15.75">
      <c r="A132" s="23"/>
      <c r="B132" s="23"/>
      <c r="E132" s="21"/>
    </row>
    <row r="133" spans="1:5" ht="15.75">
      <c r="A133" s="23"/>
      <c r="B133" s="23"/>
      <c r="E133" s="21"/>
    </row>
    <row r="134" spans="1:5" ht="15.75">
      <c r="A134" s="23"/>
      <c r="B134" s="23"/>
      <c r="E134" s="21"/>
    </row>
    <row r="135" spans="1:5" ht="15.75">
      <c r="A135" s="23"/>
      <c r="B135" s="23"/>
      <c r="E135" s="21"/>
    </row>
    <row r="136" spans="1:5" ht="15.75">
      <c r="A136" s="23"/>
      <c r="B136" s="23"/>
      <c r="E136" s="21"/>
    </row>
    <row r="137" spans="1:5" ht="15.75">
      <c r="A137" s="23"/>
      <c r="B137" s="23"/>
      <c r="E137" s="21"/>
    </row>
    <row r="138" spans="1:5" ht="15.75">
      <c r="A138" s="23"/>
      <c r="B138" s="23"/>
      <c r="E138" s="21"/>
    </row>
    <row r="139" spans="1:5" ht="15.75">
      <c r="A139" s="23"/>
      <c r="B139" s="23"/>
      <c r="E139" s="21"/>
    </row>
    <row r="140" spans="1:5" ht="15.75">
      <c r="A140" s="23"/>
      <c r="B140" s="23"/>
      <c r="E140" s="21"/>
    </row>
    <row r="141" spans="1:5" ht="15.75">
      <c r="A141" s="23"/>
      <c r="B141" s="23"/>
      <c r="E141" s="21"/>
    </row>
    <row r="142" spans="1:5" ht="15.75">
      <c r="A142" s="23"/>
      <c r="B142" s="23"/>
      <c r="E142" s="21"/>
    </row>
    <row r="143" spans="1:5" ht="15.75">
      <c r="A143" s="23"/>
      <c r="B143" s="23"/>
      <c r="E143" s="21"/>
    </row>
    <row r="144" spans="1:5" ht="15.75">
      <c r="A144" s="23"/>
      <c r="B144" s="23"/>
      <c r="E144" s="21"/>
    </row>
    <row r="145" spans="1:5" ht="15.75">
      <c r="A145" s="23"/>
      <c r="B145" s="23"/>
      <c r="E145" s="21"/>
    </row>
    <row r="146" spans="1:5" ht="15.75">
      <c r="A146" s="23"/>
      <c r="B146" s="23"/>
      <c r="E146" s="21"/>
    </row>
    <row r="147" spans="1:5" ht="15.75">
      <c r="A147" s="23"/>
      <c r="B147" s="23"/>
      <c r="E147" s="21"/>
    </row>
    <row r="148" spans="1:5" ht="15.75">
      <c r="A148" s="23"/>
      <c r="B148" s="23"/>
      <c r="E148" s="21"/>
    </row>
    <row r="149" spans="1:5" ht="15.75">
      <c r="A149" s="23"/>
      <c r="B149" s="23"/>
      <c r="E149" s="21"/>
    </row>
    <row r="150" spans="1:5" ht="15.75">
      <c r="A150" s="23"/>
      <c r="B150" s="23"/>
      <c r="E150" s="21"/>
    </row>
    <row r="151" spans="1:5" ht="15.75">
      <c r="A151" s="23"/>
      <c r="B151" s="23"/>
      <c r="E151" s="21"/>
    </row>
    <row r="152" spans="1:5" ht="15.75">
      <c r="A152" s="23"/>
      <c r="B152" s="23"/>
      <c r="E152" s="21"/>
    </row>
    <row r="153" spans="1:5" ht="15.75">
      <c r="A153" s="23"/>
      <c r="B153" s="23"/>
      <c r="E153" s="21"/>
    </row>
    <row r="154" spans="1:5" ht="15.75">
      <c r="A154" s="23"/>
      <c r="B154" s="23"/>
      <c r="E154" s="21"/>
    </row>
    <row r="155" spans="1:5" ht="15.75">
      <c r="A155" s="23"/>
      <c r="B155" s="23"/>
      <c r="E155" s="21"/>
    </row>
    <row r="156" spans="1:5" ht="15.75">
      <c r="A156" s="23"/>
      <c r="B156" s="23"/>
      <c r="E156" s="21"/>
    </row>
    <row r="157" spans="1:5" ht="15.75">
      <c r="A157" s="23"/>
      <c r="B157" s="23"/>
      <c r="E157" s="21"/>
    </row>
    <row r="158" spans="1:5" ht="15.75">
      <c r="A158" s="23"/>
      <c r="B158" s="23"/>
      <c r="E158" s="21"/>
    </row>
    <row r="159" spans="1:5" ht="15.75">
      <c r="A159" s="23"/>
      <c r="B159" s="23"/>
      <c r="E159" s="21"/>
    </row>
    <row r="160" spans="1:5" ht="15.75">
      <c r="A160" s="23"/>
      <c r="B160" s="23"/>
      <c r="E160" s="21"/>
    </row>
    <row r="161" spans="1:5" ht="15.75">
      <c r="A161" s="23"/>
      <c r="B161" s="23"/>
      <c r="E161" s="21"/>
    </row>
    <row r="162" spans="1:5" ht="15.75">
      <c r="A162" s="23"/>
      <c r="B162" s="23"/>
      <c r="E162" s="21"/>
    </row>
    <row r="163" spans="1:5" ht="15.75">
      <c r="A163" s="23"/>
      <c r="B163" s="23"/>
      <c r="E163" s="21"/>
    </row>
    <row r="164" spans="1:5" ht="15.75">
      <c r="A164" s="23"/>
      <c r="B164" s="23"/>
      <c r="E164" s="21"/>
    </row>
    <row r="165" spans="1:5" ht="15.75">
      <c r="A165" s="23"/>
      <c r="B165" s="23"/>
      <c r="E165" s="21"/>
    </row>
    <row r="166" spans="1:5" ht="15.75">
      <c r="A166" s="23"/>
      <c r="B166" s="23"/>
      <c r="E166" s="21"/>
    </row>
    <row r="167" spans="1:5" ht="15.75">
      <c r="A167" s="23"/>
      <c r="B167" s="23"/>
      <c r="E167" s="21"/>
    </row>
    <row r="168" spans="1:5" ht="15.75">
      <c r="A168" s="23"/>
      <c r="B168" s="23"/>
      <c r="E168" s="21"/>
    </row>
    <row r="169" spans="1:5" ht="15.75">
      <c r="A169" s="23"/>
      <c r="B169" s="23"/>
      <c r="E169" s="21"/>
    </row>
    <row r="170" spans="1:5" ht="15.75">
      <c r="A170" s="23"/>
      <c r="B170" s="23"/>
      <c r="E170" s="21"/>
    </row>
    <row r="171" spans="1:5" ht="15.75">
      <c r="A171" s="23"/>
      <c r="B171" s="23"/>
      <c r="E171" s="21"/>
    </row>
    <row r="172" spans="1:5" ht="15.75">
      <c r="A172" s="23"/>
      <c r="B172" s="23"/>
      <c r="E172" s="21"/>
    </row>
    <row r="173" spans="1:5" ht="15.75">
      <c r="A173" s="23"/>
      <c r="B173" s="23"/>
      <c r="E173" s="21"/>
    </row>
    <row r="174" spans="1:5" ht="15.75">
      <c r="A174" s="23"/>
      <c r="B174" s="23"/>
      <c r="E174" s="21"/>
    </row>
    <row r="175" spans="1:5" ht="15.75">
      <c r="A175" s="23"/>
      <c r="B175" s="23"/>
      <c r="E175" s="21"/>
    </row>
    <row r="176" spans="1:5" ht="15.75">
      <c r="A176" s="23"/>
      <c r="B176" s="23"/>
      <c r="E176" s="21"/>
    </row>
    <row r="177" spans="1:5" ht="15.75">
      <c r="A177" s="23"/>
      <c r="B177" s="23"/>
      <c r="E177" s="21"/>
    </row>
    <row r="178" spans="1:5" ht="15.75">
      <c r="A178" s="23"/>
      <c r="B178" s="23"/>
      <c r="E178" s="21"/>
    </row>
    <row r="179" spans="1:5" ht="15.75">
      <c r="A179" s="23"/>
      <c r="B179" s="23"/>
      <c r="E179" s="21"/>
    </row>
    <row r="180" spans="1:5" ht="15.75">
      <c r="A180" s="23"/>
      <c r="B180" s="23"/>
      <c r="E180" s="21"/>
    </row>
    <row r="181" spans="1:5" ht="15.75">
      <c r="A181" s="23"/>
      <c r="B181" s="23"/>
      <c r="E181" s="21"/>
    </row>
    <row r="182" spans="1:5" ht="15.75">
      <c r="A182" s="23"/>
      <c r="B182" s="23"/>
      <c r="E182" s="21"/>
    </row>
    <row r="183" spans="1:5" ht="15.75">
      <c r="A183" s="23"/>
      <c r="B183" s="23"/>
      <c r="E183" s="21"/>
    </row>
    <row r="184" spans="1:5" ht="15.75">
      <c r="A184" s="23"/>
      <c r="B184" s="23"/>
      <c r="E184" s="21"/>
    </row>
    <row r="185" spans="1:5" ht="15.75">
      <c r="A185" s="23"/>
      <c r="B185" s="23"/>
      <c r="E185" s="21"/>
    </row>
    <row r="186" spans="1:5" ht="15.75">
      <c r="A186" s="23"/>
      <c r="B186" s="23"/>
      <c r="E186" s="21"/>
    </row>
    <row r="187" spans="1:5" ht="15.75">
      <c r="A187" s="23"/>
      <c r="B187" s="23"/>
      <c r="E187" s="21"/>
    </row>
    <row r="188" spans="1:5" ht="15.75">
      <c r="A188" s="23"/>
      <c r="B188" s="23"/>
      <c r="E188" s="21"/>
    </row>
    <row r="189" spans="1:5" ht="15.75">
      <c r="A189" s="23"/>
      <c r="B189" s="23"/>
      <c r="E189" s="21"/>
    </row>
    <row r="190" spans="1:5" ht="15.75">
      <c r="A190" s="23"/>
      <c r="B190" s="23"/>
      <c r="E190" s="21"/>
    </row>
    <row r="191" spans="1:5" ht="15.75">
      <c r="A191" s="23"/>
      <c r="B191" s="23"/>
      <c r="E191" s="21"/>
    </row>
    <row r="192" spans="1:5" ht="15.75">
      <c r="A192" s="23"/>
      <c r="B192" s="23"/>
      <c r="E192" s="21"/>
    </row>
    <row r="193" spans="1:5" ht="15.75">
      <c r="A193" s="23"/>
      <c r="B193" s="23"/>
      <c r="E193" s="21"/>
    </row>
    <row r="194" spans="1:5" ht="15.75">
      <c r="A194" s="23"/>
      <c r="B194" s="23"/>
      <c r="E194" s="21"/>
    </row>
    <row r="195" spans="1:5" ht="15.75">
      <c r="A195" s="23"/>
      <c r="B195" s="23"/>
      <c r="E195" s="21"/>
    </row>
    <row r="196" spans="1:5" ht="15.75">
      <c r="A196" s="23"/>
      <c r="B196" s="23"/>
      <c r="E196" s="21"/>
    </row>
    <row r="197" spans="1:5" ht="15.75">
      <c r="A197" s="23"/>
      <c r="B197" s="23"/>
      <c r="E197" s="21"/>
    </row>
    <row r="198" spans="1:5" ht="15.75">
      <c r="A198" s="23"/>
      <c r="B198" s="23"/>
      <c r="E198" s="21"/>
    </row>
    <row r="199" spans="1:5" ht="15.75">
      <c r="A199" s="23"/>
      <c r="B199" s="23"/>
      <c r="E199" s="21"/>
    </row>
    <row r="200" spans="1:5" ht="15.75">
      <c r="A200" s="23"/>
      <c r="B200" s="23"/>
      <c r="E200" s="21"/>
    </row>
    <row r="201" spans="1:5" ht="15.75">
      <c r="A201" s="23"/>
      <c r="B201" s="23"/>
      <c r="E201" s="21"/>
    </row>
    <row r="202" spans="1:5" ht="15.75">
      <c r="A202" s="23"/>
      <c r="B202" s="23"/>
      <c r="E202" s="21"/>
    </row>
    <row r="203" spans="1:5" ht="15.75">
      <c r="A203" s="23"/>
      <c r="B203" s="23"/>
      <c r="E203" s="21"/>
    </row>
    <row r="204" spans="1:5" ht="15.75">
      <c r="A204" s="23"/>
      <c r="B204" s="23"/>
      <c r="E204" s="21"/>
    </row>
    <row r="205" spans="1:5" ht="15.75">
      <c r="A205" s="23"/>
      <c r="B205" s="23"/>
      <c r="E205" s="21"/>
    </row>
    <row r="206" spans="1:5" ht="15.75">
      <c r="A206" s="23"/>
      <c r="B206" s="23"/>
      <c r="E206" s="21"/>
    </row>
    <row r="207" spans="1:5" ht="15.75">
      <c r="A207" s="23"/>
      <c r="B207" s="23"/>
      <c r="E207" s="21"/>
    </row>
    <row r="208" spans="1:5" ht="15.75">
      <c r="A208" s="23"/>
      <c r="B208" s="23"/>
      <c r="E208" s="21"/>
    </row>
    <row r="209" spans="1:5" ht="15.75">
      <c r="A209" s="23"/>
      <c r="B209" s="23"/>
      <c r="E209" s="21"/>
    </row>
    <row r="210" spans="1:5" ht="15.75">
      <c r="A210" s="23"/>
      <c r="B210" s="23"/>
      <c r="E210" s="21"/>
    </row>
    <row r="211" spans="1:5" ht="15.75">
      <c r="A211" s="23"/>
      <c r="B211" s="23"/>
      <c r="E211" s="21"/>
    </row>
    <row r="212" spans="1:5" ht="15.75">
      <c r="A212" s="23"/>
      <c r="B212" s="23"/>
      <c r="E212" s="21"/>
    </row>
    <row r="213" spans="1:5" ht="15.75">
      <c r="A213" s="23"/>
      <c r="B213" s="23"/>
      <c r="E213" s="21"/>
    </row>
    <row r="214" spans="1:5" ht="15.75">
      <c r="A214" s="23"/>
      <c r="B214" s="23"/>
      <c r="E214" s="21"/>
    </row>
    <row r="215" spans="1:5" ht="15.75">
      <c r="A215" s="23"/>
      <c r="B215" s="23"/>
      <c r="E215" s="21"/>
    </row>
    <row r="216" spans="1:5" ht="15.75">
      <c r="A216" s="23"/>
      <c r="B216" s="23"/>
      <c r="E216" s="21"/>
    </row>
    <row r="217" spans="1:5" ht="15.75">
      <c r="A217" s="23"/>
      <c r="B217" s="23"/>
      <c r="E217" s="21"/>
    </row>
    <row r="218" spans="1:5" ht="15.75">
      <c r="A218" s="23"/>
      <c r="B218" s="23"/>
      <c r="E218" s="21"/>
    </row>
    <row r="219" spans="1:5" ht="15.75">
      <c r="A219" s="23"/>
      <c r="B219" s="23"/>
      <c r="E219" s="21"/>
    </row>
    <row r="220" spans="1:5" ht="15.75">
      <c r="A220" s="23"/>
      <c r="B220" s="23"/>
      <c r="E220" s="21"/>
    </row>
    <row r="221" spans="1:5" ht="15.75">
      <c r="A221" s="23"/>
      <c r="B221" s="23"/>
      <c r="E221" s="21"/>
    </row>
    <row r="222" spans="1:5" ht="15.75">
      <c r="A222" s="23"/>
      <c r="B222" s="23"/>
      <c r="E222" s="21"/>
    </row>
    <row r="223" spans="1:5" ht="15.75">
      <c r="A223" s="23"/>
      <c r="B223" s="23"/>
      <c r="E223" s="21"/>
    </row>
    <row r="224" spans="1:5" ht="15.75">
      <c r="A224" s="23"/>
      <c r="B224" s="23"/>
      <c r="E224" s="21"/>
    </row>
    <row r="225" spans="1:5" ht="15.75">
      <c r="A225" s="23"/>
      <c r="B225" s="23"/>
      <c r="E225" s="21"/>
    </row>
    <row r="226" spans="1:5" ht="15.75">
      <c r="A226" s="23"/>
      <c r="B226" s="23"/>
      <c r="E226" s="21"/>
    </row>
    <row r="227" spans="1:5" ht="15.75">
      <c r="A227" s="23"/>
      <c r="B227" s="23"/>
      <c r="E227" s="21"/>
    </row>
    <row r="228" spans="1:5" ht="15.75">
      <c r="A228" s="23"/>
      <c r="B228" s="23"/>
      <c r="E228" s="21"/>
    </row>
    <row r="229" spans="1:5" ht="15.75">
      <c r="A229" s="23"/>
      <c r="B229" s="23"/>
      <c r="E229" s="21"/>
    </row>
    <row r="230" spans="1:5" ht="15.75">
      <c r="A230" s="23"/>
      <c r="B230" s="23"/>
      <c r="E230" s="21"/>
    </row>
    <row r="231" spans="1:5" ht="15.75">
      <c r="A231" s="23"/>
      <c r="B231" s="23"/>
      <c r="E231" s="21"/>
    </row>
    <row r="232" spans="1:5" ht="15.75">
      <c r="A232" s="23"/>
      <c r="B232" s="23"/>
      <c r="E232" s="21"/>
    </row>
    <row r="233" spans="1:5" ht="15.75">
      <c r="A233" s="23"/>
      <c r="B233" s="23"/>
      <c r="E233" s="21"/>
    </row>
    <row r="234" spans="1:5" ht="15.75">
      <c r="A234" s="23"/>
      <c r="B234" s="23"/>
      <c r="E234" s="21"/>
    </row>
    <row r="235" spans="1:5" ht="15.75">
      <c r="A235" s="23"/>
      <c r="B235" s="23"/>
      <c r="E235" s="21"/>
    </row>
    <row r="236" spans="1:5" ht="15.75">
      <c r="A236" s="23"/>
      <c r="B236" s="23"/>
      <c r="E236" s="21"/>
    </row>
    <row r="237" spans="1:5" ht="15.75">
      <c r="A237" s="23"/>
      <c r="B237" s="23"/>
      <c r="E237" s="21"/>
    </row>
    <row r="238" spans="1:5" ht="15.75">
      <c r="A238" s="23"/>
      <c r="B238" s="23"/>
      <c r="E238" s="21"/>
    </row>
    <row r="239" spans="1:5" ht="15.75">
      <c r="A239" s="23"/>
      <c r="B239" s="23"/>
      <c r="E239" s="21"/>
    </row>
    <row r="240" spans="1:5" ht="15.75">
      <c r="A240" s="23"/>
      <c r="B240" s="23"/>
      <c r="E240" s="21"/>
    </row>
    <row r="241" spans="1:5" ht="15.75">
      <c r="A241" s="23"/>
      <c r="B241" s="23"/>
      <c r="E241" s="21"/>
    </row>
    <row r="242" spans="1:5" ht="15.75">
      <c r="A242" s="23"/>
      <c r="B242" s="23"/>
      <c r="E242" s="21"/>
    </row>
    <row r="243" spans="1:5" ht="15.75">
      <c r="A243" s="23"/>
      <c r="B243" s="23"/>
      <c r="E243" s="21"/>
    </row>
    <row r="244" spans="1:5" ht="15.75">
      <c r="A244" s="23"/>
      <c r="B244" s="23"/>
      <c r="E244" s="21"/>
    </row>
    <row r="245" spans="1:5" ht="15.75">
      <c r="A245" s="23"/>
      <c r="B245" s="23"/>
      <c r="E245" s="21"/>
    </row>
    <row r="246" spans="1:5" ht="15.75">
      <c r="A246" s="23"/>
      <c r="B246" s="23"/>
      <c r="E246" s="21"/>
    </row>
    <row r="247" spans="1:5" ht="15.75">
      <c r="A247" s="23"/>
      <c r="B247" s="23"/>
      <c r="E247" s="21"/>
    </row>
    <row r="248" spans="1:5" ht="15.75">
      <c r="A248" s="23"/>
      <c r="B248" s="23"/>
      <c r="E248" s="21"/>
    </row>
    <row r="249" spans="1:5" ht="15.75">
      <c r="A249" s="23"/>
      <c r="B249" s="23"/>
      <c r="E249" s="21"/>
    </row>
    <row r="250" spans="1:5" ht="15.75">
      <c r="A250" s="23"/>
      <c r="B250" s="23"/>
      <c r="E250" s="21"/>
    </row>
    <row r="251" spans="1:5" ht="15.75">
      <c r="A251" s="23"/>
      <c r="B251" s="23"/>
      <c r="E251" s="21"/>
    </row>
    <row r="252" spans="1:5" ht="15.75">
      <c r="A252" s="23"/>
      <c r="B252" s="23"/>
      <c r="E252" s="21"/>
    </row>
    <row r="253" spans="1:5" ht="15.75">
      <c r="A253" s="23"/>
      <c r="B253" s="23"/>
      <c r="E253" s="21"/>
    </row>
    <row r="254" spans="1:5" ht="15.75">
      <c r="A254" s="23"/>
      <c r="B254" s="23"/>
      <c r="E254" s="21"/>
    </row>
    <row r="255" spans="1:5" ht="15.75">
      <c r="A255" s="23"/>
      <c r="B255" s="23"/>
      <c r="E255" s="21"/>
    </row>
    <row r="256" spans="1:5" ht="15.75">
      <c r="A256" s="23"/>
      <c r="B256" s="23"/>
      <c r="E256" s="21"/>
    </row>
    <row r="257" spans="1:5" ht="15.75">
      <c r="A257" s="23"/>
      <c r="B257" s="23"/>
      <c r="E257" s="21"/>
    </row>
    <row r="258" spans="1:5" ht="15.75">
      <c r="A258" s="23"/>
      <c r="B258" s="23"/>
      <c r="E258" s="21"/>
    </row>
    <row r="259" spans="1:5" ht="15.75">
      <c r="A259" s="23"/>
      <c r="B259" s="23"/>
      <c r="E259" s="21"/>
    </row>
    <row r="260" spans="1:5" ht="15.75">
      <c r="A260" s="23"/>
      <c r="B260" s="23"/>
      <c r="E260" s="21"/>
    </row>
    <row r="261" spans="1:5" ht="15.75">
      <c r="A261" s="23"/>
      <c r="B261" s="23"/>
      <c r="E261" s="21"/>
    </row>
    <row r="262" spans="1:5" ht="15.75">
      <c r="A262" s="23"/>
      <c r="B262" s="23"/>
      <c r="E262" s="21"/>
    </row>
    <row r="263" spans="1:5" ht="15.75">
      <c r="A263" s="23"/>
      <c r="B263" s="23"/>
      <c r="E263" s="21"/>
    </row>
    <row r="264" spans="1:5" ht="15.75">
      <c r="A264" s="23"/>
      <c r="B264" s="23"/>
      <c r="E264" s="21"/>
    </row>
    <row r="265" spans="1:5" ht="15.75">
      <c r="A265" s="23"/>
      <c r="B265" s="23"/>
      <c r="E265" s="21"/>
    </row>
    <row r="266" spans="1:5" ht="15.75">
      <c r="A266" s="23"/>
      <c r="B266" s="23"/>
      <c r="E266" s="21"/>
    </row>
    <row r="267" spans="1:5" ht="15.75">
      <c r="A267" s="23"/>
      <c r="B267" s="23"/>
      <c r="E267" s="21"/>
    </row>
    <row r="268" spans="1:5" ht="15.75">
      <c r="A268" s="23"/>
      <c r="B268" s="23"/>
      <c r="E268" s="21"/>
    </row>
    <row r="269" spans="1:5" ht="15.75">
      <c r="A269" s="23"/>
      <c r="B269" s="23"/>
      <c r="E269" s="21"/>
    </row>
    <row r="270" spans="1:5" ht="15.75">
      <c r="A270" s="23"/>
      <c r="B270" s="23"/>
      <c r="E270" s="21"/>
    </row>
    <row r="271" spans="1:5" ht="15.75">
      <c r="A271" s="23"/>
      <c r="B271" s="23"/>
      <c r="E271" s="21"/>
    </row>
    <row r="272" spans="1:5" ht="15.75">
      <c r="A272" s="23"/>
      <c r="B272" s="23"/>
      <c r="E272" s="21"/>
    </row>
    <row r="273" spans="1:5" ht="15.75">
      <c r="A273" s="23"/>
      <c r="B273" s="23"/>
      <c r="E273" s="21"/>
    </row>
    <row r="274" spans="1:5" ht="15.75">
      <c r="A274" s="23"/>
      <c r="B274" s="23"/>
      <c r="E274" s="21"/>
    </row>
    <row r="275" spans="1:5" ht="15.75">
      <c r="A275" s="23"/>
      <c r="B275" s="23"/>
      <c r="E275" s="21"/>
    </row>
    <row r="276" spans="1:5" ht="15.75">
      <c r="A276" s="23"/>
      <c r="B276" s="23"/>
      <c r="E276" s="21"/>
    </row>
    <row r="277" spans="1:5" ht="15.75">
      <c r="A277" s="23"/>
      <c r="B277" s="23"/>
      <c r="E277" s="21"/>
    </row>
    <row r="278" spans="1:5" ht="15.75">
      <c r="A278" s="23"/>
      <c r="B278" s="23"/>
      <c r="E278" s="21"/>
    </row>
    <row r="279" spans="1:5" ht="15.75">
      <c r="A279" s="23"/>
      <c r="B279" s="23"/>
      <c r="E279" s="21"/>
    </row>
    <row r="280" spans="1:5" ht="15.75">
      <c r="A280" s="23"/>
      <c r="B280" s="23"/>
      <c r="E280" s="21"/>
    </row>
    <row r="281" spans="1:5" ht="15.75">
      <c r="A281" s="23"/>
      <c r="B281" s="23"/>
      <c r="E281" s="21"/>
    </row>
    <row r="282" spans="1:5" ht="15.75">
      <c r="A282" s="23"/>
      <c r="B282" s="23"/>
      <c r="E282" s="21"/>
    </row>
    <row r="283" spans="1:5" ht="15.75">
      <c r="A283" s="23"/>
      <c r="B283" s="23"/>
      <c r="E283" s="21"/>
    </row>
    <row r="284" spans="1:5" ht="15.75">
      <c r="A284" s="23"/>
      <c r="B284" s="23"/>
      <c r="E284" s="21"/>
    </row>
    <row r="285" spans="1:5" ht="15.75">
      <c r="A285" s="23"/>
      <c r="B285" s="23"/>
      <c r="E285" s="21"/>
    </row>
    <row r="286" spans="1:5" ht="15.75">
      <c r="A286" s="23"/>
      <c r="B286" s="23"/>
      <c r="E286" s="21"/>
    </row>
    <row r="287" spans="1:5" ht="15.75">
      <c r="A287" s="23"/>
      <c r="B287" s="23"/>
      <c r="E287" s="21"/>
    </row>
    <row r="288" spans="1:5" ht="15.75">
      <c r="A288" s="23"/>
      <c r="B288" s="23"/>
      <c r="E288" s="21"/>
    </row>
    <row r="289" spans="1:5" ht="15.75">
      <c r="A289" s="23"/>
      <c r="B289" s="23"/>
      <c r="E289" s="21"/>
    </row>
    <row r="290" spans="1:5" ht="15.75">
      <c r="A290" s="23"/>
      <c r="B290" s="23"/>
      <c r="E290" s="21"/>
    </row>
    <row r="291" spans="1:5" ht="15.75">
      <c r="A291" s="23"/>
      <c r="B291" s="23"/>
      <c r="E291" s="21"/>
    </row>
    <row r="292" spans="1:5" ht="15.75">
      <c r="A292" s="23"/>
      <c r="B292" s="23"/>
      <c r="E292" s="21"/>
    </row>
    <row r="293" spans="1:5" ht="15.75">
      <c r="A293" s="23"/>
      <c r="B293" s="23"/>
      <c r="E293" s="21"/>
    </row>
    <row r="294" spans="1:5" ht="15.75">
      <c r="A294" s="23"/>
      <c r="B294" s="23"/>
      <c r="E294" s="21"/>
    </row>
    <row r="295" spans="1:5" ht="15.75">
      <c r="A295" s="23"/>
      <c r="B295" s="23"/>
      <c r="E295" s="21"/>
    </row>
    <row r="296" spans="1:5" ht="15.75">
      <c r="A296" s="23"/>
      <c r="B296" s="23"/>
      <c r="E296" s="21"/>
    </row>
    <row r="297" spans="1:5" ht="15.75">
      <c r="A297" s="23"/>
      <c r="B297" s="23"/>
      <c r="E297" s="21"/>
    </row>
    <row r="298" spans="1:5" ht="15.75">
      <c r="A298" s="23"/>
      <c r="B298" s="23"/>
      <c r="E298" s="21"/>
    </row>
    <row r="299" spans="1:5" ht="15.75">
      <c r="A299" s="23"/>
      <c r="B299" s="23"/>
      <c r="E299" s="21"/>
    </row>
    <row r="300" spans="1:5" ht="15.75">
      <c r="A300" s="23"/>
      <c r="B300" s="23"/>
      <c r="E300" s="21"/>
    </row>
    <row r="301" spans="1:5" ht="15.75">
      <c r="A301" s="23"/>
      <c r="B301" s="23"/>
      <c r="E301" s="21"/>
    </row>
    <row r="302" spans="1:5" ht="15.75">
      <c r="A302" s="23"/>
      <c r="B302" s="23"/>
      <c r="E302" s="21"/>
    </row>
    <row r="303" spans="1:5" ht="15.75">
      <c r="A303" s="23"/>
      <c r="B303" s="23"/>
      <c r="E303" s="21"/>
    </row>
    <row r="304" spans="1:5" ht="15.75">
      <c r="A304" s="23"/>
      <c r="B304" s="23"/>
      <c r="E304" s="21"/>
    </row>
    <row r="305" spans="1:5" ht="15.75">
      <c r="A305" s="23"/>
      <c r="B305" s="23"/>
      <c r="E305" s="21"/>
    </row>
    <row r="306" spans="1:5" ht="15.75">
      <c r="A306" s="23"/>
      <c r="B306" s="23"/>
      <c r="E306" s="21"/>
    </row>
    <row r="307" spans="1:5" ht="15.75">
      <c r="A307" s="23"/>
      <c r="B307" s="23"/>
      <c r="E307" s="21"/>
    </row>
    <row r="308" spans="1:5" ht="15.75">
      <c r="A308" s="23"/>
      <c r="B308" s="23"/>
      <c r="E308" s="21"/>
    </row>
    <row r="309" spans="1:5" ht="15.75">
      <c r="A309" s="23"/>
      <c r="B309" s="23"/>
      <c r="E309" s="21"/>
    </row>
    <row r="310" spans="1:5" ht="15.75">
      <c r="A310" s="23"/>
      <c r="B310" s="23"/>
      <c r="E310" s="21"/>
    </row>
    <row r="311" spans="1:5" ht="15.75">
      <c r="A311" s="23"/>
      <c r="B311" s="23"/>
      <c r="E311" s="21"/>
    </row>
    <row r="312" spans="1:5" ht="15.75">
      <c r="A312" s="23"/>
      <c r="B312" s="23"/>
      <c r="E312" s="21"/>
    </row>
    <row r="313" spans="1:5" ht="15.75">
      <c r="A313" s="23"/>
      <c r="B313" s="23"/>
      <c r="E313" s="21"/>
    </row>
    <row r="314" spans="1:5" ht="15.75">
      <c r="A314" s="23"/>
      <c r="B314" s="23"/>
      <c r="E314" s="21"/>
    </row>
    <row r="315" spans="1:5" ht="15.75">
      <c r="A315" s="23"/>
      <c r="B315" s="23"/>
      <c r="E315" s="21"/>
    </row>
    <row r="316" spans="1:5" ht="15.75">
      <c r="A316" s="23"/>
      <c r="B316" s="23"/>
      <c r="E316" s="21"/>
    </row>
    <row r="317" spans="1:5" ht="15.75">
      <c r="A317" s="23"/>
      <c r="B317" s="23"/>
      <c r="E317" s="21"/>
    </row>
    <row r="318" spans="1:5" ht="15.75">
      <c r="A318" s="23"/>
      <c r="B318" s="23"/>
      <c r="E318" s="21"/>
    </row>
    <row r="319" spans="1:5" ht="15.75">
      <c r="A319" s="23"/>
      <c r="B319" s="23"/>
      <c r="E319" s="21"/>
    </row>
    <row r="320" spans="1:5" ht="15.75">
      <c r="A320" s="23"/>
      <c r="B320" s="23"/>
      <c r="E320" s="21"/>
    </row>
    <row r="321" spans="1:5" ht="15.75">
      <c r="A321" s="23"/>
      <c r="B321" s="23"/>
      <c r="E321" s="21"/>
    </row>
    <row r="322" spans="1:5" ht="15.75">
      <c r="A322" s="23"/>
      <c r="B322" s="23"/>
      <c r="E322" s="21"/>
    </row>
    <row r="323" spans="1:5" ht="15.75">
      <c r="A323" s="23"/>
      <c r="B323" s="23"/>
      <c r="E323" s="21"/>
    </row>
    <row r="324" spans="1:5" ht="15.75">
      <c r="A324" s="23"/>
      <c r="B324" s="23"/>
      <c r="E324" s="21"/>
    </row>
    <row r="325" spans="1:5" ht="15.75">
      <c r="A325" s="23"/>
      <c r="B325" s="23"/>
      <c r="E325" s="21"/>
    </row>
    <row r="326" spans="1:5" ht="15.75">
      <c r="A326" s="23"/>
      <c r="B326" s="23"/>
      <c r="E326" s="21"/>
    </row>
    <row r="327" spans="1:5" ht="15.75">
      <c r="A327" s="23"/>
      <c r="B327" s="23"/>
      <c r="E327" s="21"/>
    </row>
    <row r="328" spans="1:5" ht="15.75">
      <c r="A328" s="23"/>
      <c r="B328" s="23"/>
      <c r="E328" s="21"/>
    </row>
    <row r="329" spans="1:5" ht="15.75">
      <c r="A329" s="23"/>
      <c r="B329" s="23"/>
      <c r="E329" s="21"/>
    </row>
    <row r="330" spans="1:5" ht="15.75">
      <c r="A330" s="23"/>
      <c r="B330" s="23"/>
      <c r="E330" s="21"/>
    </row>
    <row r="331" spans="1:5" ht="15.75">
      <c r="A331" s="23"/>
      <c r="B331" s="23"/>
      <c r="E331" s="21"/>
    </row>
    <row r="332" spans="1:5" ht="15.75">
      <c r="A332" s="23"/>
      <c r="B332" s="23"/>
      <c r="E332" s="21"/>
    </row>
    <row r="333" spans="1:5" ht="15.75">
      <c r="A333" s="23"/>
      <c r="B333" s="23"/>
      <c r="E333" s="21"/>
    </row>
    <row r="334" spans="1:5" ht="15.75">
      <c r="A334" s="23"/>
      <c r="B334" s="23"/>
      <c r="E334" s="21"/>
    </row>
    <row r="335" spans="1:5" ht="15.75">
      <c r="A335" s="23"/>
      <c r="B335" s="23"/>
      <c r="E335" s="21"/>
    </row>
    <row r="336" spans="1:5" ht="15.75">
      <c r="A336" s="23"/>
      <c r="B336" s="23"/>
      <c r="E336" s="21"/>
    </row>
    <row r="337" spans="1:5" ht="15.75">
      <c r="A337" s="23"/>
      <c r="B337" s="23"/>
      <c r="E337" s="21"/>
    </row>
    <row r="338" spans="1:5" ht="15.75">
      <c r="A338" s="23"/>
      <c r="B338" s="23"/>
      <c r="E338" s="21"/>
    </row>
    <row r="339" spans="1:5" ht="15.75">
      <c r="A339" s="23"/>
      <c r="B339" s="23"/>
      <c r="E339" s="21"/>
    </row>
    <row r="340" spans="1:5" ht="15.75">
      <c r="A340" s="23"/>
      <c r="B340" s="23"/>
      <c r="E340" s="21"/>
    </row>
    <row r="341" spans="1:5" ht="15.75">
      <c r="A341" s="23"/>
      <c r="B341" s="23"/>
      <c r="E341" s="21"/>
    </row>
    <row r="342" spans="1:5" ht="15.75">
      <c r="A342" s="23"/>
      <c r="B342" s="23"/>
      <c r="E342" s="21"/>
    </row>
    <row r="343" spans="1:5" ht="15.75">
      <c r="A343" s="23"/>
      <c r="B343" s="23"/>
      <c r="E343" s="21"/>
    </row>
    <row r="344" spans="1:5" ht="15.75">
      <c r="A344" s="23"/>
      <c r="B344" s="23"/>
      <c r="E344" s="21"/>
    </row>
    <row r="345" spans="1:5" ht="15.75">
      <c r="A345" s="23"/>
      <c r="B345" s="23"/>
      <c r="E345" s="21"/>
    </row>
    <row r="346" spans="1:5" ht="15.75">
      <c r="A346" s="23"/>
      <c r="B346" s="23"/>
      <c r="E346" s="21"/>
    </row>
    <row r="347" spans="1:5" ht="15.75">
      <c r="A347" s="23"/>
      <c r="B347" s="23"/>
      <c r="E347" s="21"/>
    </row>
    <row r="348" spans="1:5" ht="15.75">
      <c r="A348" s="23"/>
      <c r="B348" s="23"/>
      <c r="E348" s="21"/>
    </row>
    <row r="349" spans="1:5" ht="15.75">
      <c r="A349" s="23"/>
      <c r="B349" s="23"/>
      <c r="E349" s="21"/>
    </row>
    <row r="350" spans="1:5" ht="15.75">
      <c r="A350" s="23"/>
      <c r="B350" s="23"/>
      <c r="E350" s="21"/>
    </row>
    <row r="351" spans="1:5" ht="15.75">
      <c r="A351" s="23"/>
      <c r="B351" s="23"/>
      <c r="E351" s="21"/>
    </row>
    <row r="352" spans="1:5" ht="15.75">
      <c r="A352" s="23"/>
      <c r="B352" s="23"/>
      <c r="E352" s="21"/>
    </row>
    <row r="353" spans="1:5" ht="15.75">
      <c r="A353" s="23"/>
      <c r="B353" s="23"/>
      <c r="E353" s="21"/>
    </row>
    <row r="354" spans="1:5" ht="15.75">
      <c r="A354" s="23"/>
      <c r="B354" s="23"/>
      <c r="E354" s="21"/>
    </row>
    <row r="355" spans="1:5" ht="15.75">
      <c r="A355" s="23"/>
      <c r="B355" s="23"/>
      <c r="E355" s="21"/>
    </row>
    <row r="356" spans="1:5" ht="15.75">
      <c r="A356" s="23"/>
      <c r="B356" s="23"/>
      <c r="E356" s="21"/>
    </row>
    <row r="357" spans="1:5" ht="15.75">
      <c r="A357" s="23"/>
      <c r="B357" s="23"/>
      <c r="E357" s="21"/>
    </row>
    <row r="358" spans="1:5" ht="15.75">
      <c r="A358" s="23"/>
      <c r="B358" s="23"/>
      <c r="E358" s="21"/>
    </row>
    <row r="359" spans="1:5" ht="15.75">
      <c r="A359" s="23"/>
      <c r="B359" s="23"/>
      <c r="E359" s="21"/>
    </row>
    <row r="360" spans="1:5" ht="15.75">
      <c r="A360" s="23"/>
      <c r="B360" s="23"/>
      <c r="E360" s="21"/>
    </row>
    <row r="361" spans="1:2" ht="15.75">
      <c r="A361" s="23"/>
      <c r="B361" s="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13" sqref="B13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