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96B" sheetId="1" r:id="rId1"/>
    <sheet name="1098B" sheetId="2" r:id="rId2"/>
    <sheet name="1099A" sheetId="3" r:id="rId3"/>
    <sheet name="1101A" sheetId="4" r:id="rId4"/>
    <sheet name="Tabelle5" sheetId="5" r:id="rId5"/>
    <sheet name="Tabelle 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<sst xmlns="http://schemas.openxmlformats.org/spreadsheetml/2006/main" count="87" uniqueCount="23">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</sst>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4">
    <font>
      <sz val="12"/>
      <name val="Times New Roman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5" fontId="0" fillId="2" borderId="0" xfId="0" applyNumberForma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3">
        <v>0</v>
      </c>
      <c r="B3" s="23">
        <v>0.005</v>
      </c>
      <c r="C3" s="21">
        <v>0</v>
      </c>
      <c r="F3" s="25">
        <f>1000*1/SLOPE(C3:C13,B3:B13)</f>
        <v>82.96713979217152</v>
      </c>
      <c r="G3" s="21">
        <f>INTERCEPT(B4:B13,A4:A13)</f>
        <v>0.24245490237027312</v>
      </c>
    </row>
    <row r="4" spans="1:9" ht="15.75">
      <c r="A4" s="23">
        <v>32.8</v>
      </c>
      <c r="B4" s="23">
        <v>2.773</v>
      </c>
      <c r="C4" s="21">
        <f>A4/$G$18</f>
        <v>31.22367737841114</v>
      </c>
      <c r="E4" s="26">
        <f>1000*1/SLOPE(C3:C4,B3:B4)</f>
        <v>88.65067257945303</v>
      </c>
      <c r="F4" s="26" t="s">
        <v>7</v>
      </c>
      <c r="I4" s="27">
        <f>SLOPE(E4:E13,A4:A13)*1000</f>
        <v>-102.31651398603701</v>
      </c>
    </row>
    <row r="5" spans="1:9" ht="15.75">
      <c r="A5" s="23">
        <v>60.8</v>
      </c>
      <c r="B5" s="23">
        <v>4.845</v>
      </c>
      <c r="C5" s="21">
        <f>A5/$G$18</f>
        <v>57.87803611607919</v>
      </c>
      <c r="E5" s="26">
        <f>1000*1/SLOPE(C4:C5,B4:B5)</f>
        <v>77.7358787878786</v>
      </c>
      <c r="F5" s="28">
        <f>CORREL(C3:C11,B3:B11)</f>
        <v>0.9996611728405379</v>
      </c>
      <c r="I5" s="27"/>
    </row>
    <row r="6" spans="1:5" ht="15.75">
      <c r="A6" s="23">
        <v>89.3</v>
      </c>
      <c r="B6" s="23">
        <v>7.092</v>
      </c>
      <c r="C6" s="21">
        <f>A6/$G$18</f>
        <v>85.0083655454913</v>
      </c>
      <c r="E6" s="26">
        <f>1000*1/SLOPE(C5:C6,B5:B6)</f>
        <v>82.82243700159503</v>
      </c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78.92634186594366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0.9996611728405377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6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21"/>
      <c r="D16" s="22">
        <f aca="true" t="shared" si="0" ref="D16:D79">$G$18</f>
        <v>1.050484848484848</v>
      </c>
      <c r="E16" s="21">
        <v>0</v>
      </c>
    </row>
    <row r="17" spans="1:7" ht="15.75">
      <c r="A17" s="21">
        <v>2.25</v>
      </c>
      <c r="B17" s="21">
        <v>0.961</v>
      </c>
      <c r="C17" s="21">
        <f>B17*(1+($I$19+$I$20*A17)/(1282900)+($I$21+A17*$I$22-$I$23)/400)</f>
        <v>0.961</v>
      </c>
      <c r="D17" s="22">
        <f t="shared" si="0"/>
        <v>1.050484848484848</v>
      </c>
      <c r="E17" s="21">
        <f aca="true" t="shared" si="1" ref="E17:E22">E16+(A17-A16)/D17</f>
        <v>2.141868112848325</v>
      </c>
      <c r="G17" s="23" t="s">
        <v>14</v>
      </c>
    </row>
    <row r="18" spans="1:7" ht="15.75">
      <c r="A18" s="21">
        <v>3.75</v>
      </c>
      <c r="B18" s="21">
        <v>0.986</v>
      </c>
      <c r="C18" s="21">
        <f>B18*(1+($I$19+$I$20*A18)/(1282900)+($I$21+A18*$I$22-$I$23)/400)</f>
        <v>0.986</v>
      </c>
      <c r="D18" s="22">
        <f t="shared" si="0"/>
        <v>1.050484848484848</v>
      </c>
      <c r="E18" s="21">
        <f t="shared" si="1"/>
        <v>3.569780188080542</v>
      </c>
      <c r="G18" s="21">
        <f>AVERAGE(C17:C999)</f>
        <v>1.050484848484848</v>
      </c>
    </row>
    <row r="19" spans="1:5" ht="15.75">
      <c r="A19" s="21">
        <v>7.55</v>
      </c>
      <c r="B19" s="21">
        <v>1.004</v>
      </c>
      <c r="C19" s="21">
        <f>B19*(1+($I$19+$I$20*A19)/(1282900)+($I$21+A19*$I$22-$I$23)/400)</f>
        <v>1.004</v>
      </c>
      <c r="D19" s="22">
        <f t="shared" si="0"/>
        <v>1.050484848484848</v>
      </c>
      <c r="E19" s="21">
        <f t="shared" si="1"/>
        <v>7.187157445335491</v>
      </c>
    </row>
    <row r="20" spans="1:5" ht="15.75">
      <c r="A20" s="21">
        <v>10.49</v>
      </c>
      <c r="B20" s="21">
        <v>1.009</v>
      </c>
      <c r="C20" s="21">
        <f>B20*(1+($I$19+$I$20*A20)/(1282900)+($I$21+A20*$I$22-$I$23)/400)</f>
        <v>1.009</v>
      </c>
      <c r="D20" s="22">
        <f t="shared" si="0"/>
        <v>1.050484848484848</v>
      </c>
      <c r="E20" s="21">
        <f t="shared" si="1"/>
        <v>9.985865112790636</v>
      </c>
    </row>
    <row r="21" spans="1:5" ht="15.75">
      <c r="A21" s="21">
        <v>11.45</v>
      </c>
      <c r="B21" s="21">
        <v>1.028</v>
      </c>
      <c r="C21" s="21">
        <f>B21*(1+($I$22+$I$23*A21)/(1282900)+($I$24+A21*$I$25-$I$26)/400)</f>
        <v>1.028</v>
      </c>
      <c r="D21" s="22">
        <f t="shared" si="0"/>
        <v>1.050484848484848</v>
      </c>
      <c r="E21" s="21">
        <f t="shared" si="1"/>
        <v>10.899728840939254</v>
      </c>
    </row>
    <row r="22" spans="1:5" ht="15.75">
      <c r="A22" s="21">
        <v>15.95</v>
      </c>
      <c r="B22" s="21">
        <v>0.888</v>
      </c>
      <c r="C22" s="21">
        <f aca="true" t="shared" si="2" ref="C22:C74">B22*(1+($I$22+$I$23*A22)/(1282900)+($I$24+A22*$I$25-$I$26)/400)</f>
        <v>0.888</v>
      </c>
      <c r="D22" s="22">
        <f t="shared" si="0"/>
        <v>1.050484848484848</v>
      </c>
      <c r="E22" s="21">
        <f t="shared" si="1"/>
        <v>15.183465066635904</v>
      </c>
    </row>
    <row r="23" spans="1:5" ht="15.75">
      <c r="A23" s="21">
        <v>17.05</v>
      </c>
      <c r="B23" s="21">
        <v>1.101</v>
      </c>
      <c r="C23" s="21">
        <f t="shared" si="2"/>
        <v>1.101</v>
      </c>
      <c r="D23" s="22">
        <f t="shared" si="0"/>
        <v>1.050484848484848</v>
      </c>
      <c r="E23" s="21">
        <f aca="true" t="shared" si="3" ref="E23:E82">E22+(A23-A22)/D23</f>
        <v>16.230600588472864</v>
      </c>
    </row>
    <row r="24" spans="1:5" ht="15.75">
      <c r="A24" s="21">
        <v>22.45</v>
      </c>
      <c r="B24" s="21">
        <v>1.083</v>
      </c>
      <c r="C24" s="21">
        <f t="shared" si="2"/>
        <v>1.083</v>
      </c>
      <c r="D24" s="22">
        <f t="shared" si="0"/>
        <v>1.050484848484848</v>
      </c>
      <c r="E24" s="21">
        <f t="shared" si="3"/>
        <v>21.371084059308842</v>
      </c>
    </row>
    <row r="25" spans="1:5" ht="15.75">
      <c r="A25" s="21">
        <v>26.7</v>
      </c>
      <c r="B25" s="21">
        <v>1.065</v>
      </c>
      <c r="C25" s="21">
        <f t="shared" si="2"/>
        <v>1.065</v>
      </c>
      <c r="D25" s="22">
        <f t="shared" si="0"/>
        <v>1.050484848484848</v>
      </c>
      <c r="E25" s="21">
        <f t="shared" si="3"/>
        <v>25.416834939133455</v>
      </c>
    </row>
    <row r="26" spans="1:7" ht="15.75">
      <c r="A26" s="21">
        <v>30.45</v>
      </c>
      <c r="B26" s="21">
        <v>0.969</v>
      </c>
      <c r="C26" s="21">
        <f t="shared" si="2"/>
        <v>0.969</v>
      </c>
      <c r="D26" s="22">
        <f t="shared" si="0"/>
        <v>1.050484848484848</v>
      </c>
      <c r="E26" s="21">
        <f t="shared" si="3"/>
        <v>28.986615127213998</v>
      </c>
      <c r="G26" s="35" t="s">
        <v>15</v>
      </c>
    </row>
    <row r="27" spans="1:5" ht="15.75">
      <c r="A27" s="21">
        <v>36.05</v>
      </c>
      <c r="B27" s="21">
        <v>1.046</v>
      </c>
      <c r="C27" s="21">
        <f t="shared" si="2"/>
        <v>1.046</v>
      </c>
      <c r="D27" s="22">
        <f t="shared" si="0"/>
        <v>1.050484848484848</v>
      </c>
      <c r="E27" s="21">
        <f t="shared" si="3"/>
        <v>34.31748687474761</v>
      </c>
    </row>
    <row r="28" spans="1:9" ht="15.75">
      <c r="A28" s="21">
        <v>39.95</v>
      </c>
      <c r="B28" s="21">
        <v>1.071</v>
      </c>
      <c r="C28" s="21">
        <f t="shared" si="2"/>
        <v>1.071</v>
      </c>
      <c r="D28" s="22">
        <f t="shared" si="0"/>
        <v>1.050484848484848</v>
      </c>
      <c r="E28" s="21">
        <f t="shared" si="3"/>
        <v>38.030058270351375</v>
      </c>
      <c r="G28" s="23" t="s">
        <v>16</v>
      </c>
      <c r="I28" s="21">
        <v>3153</v>
      </c>
    </row>
    <row r="29" spans="1:9" ht="15.75">
      <c r="A29" s="21">
        <v>45.55</v>
      </c>
      <c r="B29" s="21">
        <v>1.126</v>
      </c>
      <c r="C29" s="21">
        <f t="shared" si="2"/>
        <v>1.126</v>
      </c>
      <c r="D29" s="22">
        <f t="shared" si="0"/>
        <v>1.050484848484848</v>
      </c>
      <c r="E29" s="21">
        <f t="shared" si="3"/>
        <v>43.36093001788498</v>
      </c>
      <c r="G29" s="23" t="s">
        <v>17</v>
      </c>
      <c r="I29" s="21">
        <v>1.8</v>
      </c>
    </row>
    <row r="30" spans="1:9" ht="15.75">
      <c r="A30" s="21">
        <v>49.45</v>
      </c>
      <c r="B30" s="21">
        <v>1.088</v>
      </c>
      <c r="C30" s="21">
        <f t="shared" si="2"/>
        <v>1.088</v>
      </c>
      <c r="D30" s="22">
        <f t="shared" si="0"/>
        <v>1.050484848484848</v>
      </c>
      <c r="E30" s="21">
        <f t="shared" si="3"/>
        <v>47.07350141348875</v>
      </c>
      <c r="G30" s="23" t="s">
        <v>18</v>
      </c>
      <c r="I30" s="21">
        <f>G3</f>
        <v>0.24245490237027312</v>
      </c>
    </row>
    <row r="31" spans="1:9" ht="15.75">
      <c r="A31" s="21">
        <v>54.99</v>
      </c>
      <c r="B31" s="21">
        <v>1.142</v>
      </c>
      <c r="C31" s="21">
        <f t="shared" si="2"/>
        <v>1.142</v>
      </c>
      <c r="D31" s="22">
        <f t="shared" si="0"/>
        <v>1.050484848484848</v>
      </c>
      <c r="E31" s="21">
        <f t="shared" si="3"/>
        <v>52.34725667801307</v>
      </c>
      <c r="G31" s="23" t="s">
        <v>19</v>
      </c>
      <c r="I31" s="21">
        <f>F9/1000</f>
        <v>0.07892634186594366</v>
      </c>
    </row>
    <row r="32" spans="1:9" ht="15.75">
      <c r="A32" s="21">
        <v>58.95</v>
      </c>
      <c r="B32" s="21">
        <v>1.07</v>
      </c>
      <c r="C32" s="21">
        <f t="shared" si="2"/>
        <v>1.07</v>
      </c>
      <c r="D32" s="22">
        <f t="shared" si="0"/>
        <v>1.050484848484848</v>
      </c>
      <c r="E32" s="21">
        <f t="shared" si="3"/>
        <v>56.11694455662612</v>
      </c>
      <c r="G32" s="23" t="s">
        <v>20</v>
      </c>
      <c r="I32" s="21">
        <v>15</v>
      </c>
    </row>
    <row r="33" spans="1:5" ht="15.75">
      <c r="A33" s="21">
        <v>64.55</v>
      </c>
      <c r="B33" s="21">
        <v>1.114</v>
      </c>
      <c r="C33" s="21">
        <f t="shared" si="2"/>
        <v>1.114</v>
      </c>
      <c r="D33" s="22">
        <f t="shared" si="0"/>
        <v>1.050484848484848</v>
      </c>
      <c r="E33" s="21">
        <f t="shared" si="3"/>
        <v>61.44781630415973</v>
      </c>
    </row>
    <row r="34" spans="1:5" ht="15.75">
      <c r="A34" s="21">
        <v>68.45</v>
      </c>
      <c r="B34" s="21">
        <v>1.031</v>
      </c>
      <c r="C34" s="21">
        <f t="shared" si="2"/>
        <v>1.031</v>
      </c>
      <c r="D34" s="22">
        <f t="shared" si="0"/>
        <v>1.050484848484848</v>
      </c>
      <c r="E34" s="21">
        <f t="shared" si="3"/>
        <v>65.1603876997635</v>
      </c>
    </row>
    <row r="35" spans="1:5" ht="15.75">
      <c r="A35" s="21">
        <v>74.05</v>
      </c>
      <c r="B35" s="21">
        <v>1.071</v>
      </c>
      <c r="C35" s="21">
        <f t="shared" si="2"/>
        <v>1.071</v>
      </c>
      <c r="D35" s="22">
        <f t="shared" si="0"/>
        <v>1.050484848484848</v>
      </c>
      <c r="E35" s="21">
        <f t="shared" si="3"/>
        <v>70.49125944729711</v>
      </c>
    </row>
    <row r="36" spans="1:5" ht="15.75">
      <c r="A36" s="21">
        <v>77.95</v>
      </c>
      <c r="B36" s="21">
        <v>1.07</v>
      </c>
      <c r="C36" s="21">
        <f t="shared" si="2"/>
        <v>1.07</v>
      </c>
      <c r="D36" s="22">
        <f t="shared" si="0"/>
        <v>1.050484848484848</v>
      </c>
      <c r="E36" s="21">
        <f t="shared" si="3"/>
        <v>74.20383084290089</v>
      </c>
    </row>
    <row r="37" spans="1:5" ht="15.75">
      <c r="A37" s="21">
        <v>83.55</v>
      </c>
      <c r="B37" s="21">
        <v>1.11</v>
      </c>
      <c r="C37" s="21">
        <f t="shared" si="2"/>
        <v>1.11</v>
      </c>
      <c r="D37" s="22">
        <f t="shared" si="0"/>
        <v>1.050484848484848</v>
      </c>
      <c r="E37" s="21">
        <f t="shared" si="3"/>
        <v>79.53470259043449</v>
      </c>
    </row>
    <row r="38" spans="1:5" ht="15.75">
      <c r="A38" s="21">
        <v>86.55</v>
      </c>
      <c r="B38" s="21">
        <v>1.032</v>
      </c>
      <c r="C38" s="21">
        <f t="shared" si="2"/>
        <v>1.032</v>
      </c>
      <c r="D38" s="22">
        <f t="shared" si="0"/>
        <v>1.050484848484848</v>
      </c>
      <c r="E38" s="21">
        <f t="shared" si="3"/>
        <v>82.39052674089892</v>
      </c>
    </row>
    <row r="39" spans="1:5" ht="15.75">
      <c r="A39" s="21">
        <v>87.45</v>
      </c>
      <c r="B39" s="21">
        <v>1.111</v>
      </c>
      <c r="C39" s="21">
        <f t="shared" si="2"/>
        <v>1.111</v>
      </c>
      <c r="D39" s="22">
        <f t="shared" si="0"/>
        <v>1.050484848484848</v>
      </c>
      <c r="E39" s="21">
        <f t="shared" si="3"/>
        <v>83.24727398603825</v>
      </c>
    </row>
    <row r="40" spans="1:5" ht="15.75">
      <c r="A40" s="21">
        <v>93.05</v>
      </c>
      <c r="B40" s="21">
        <v>1.067</v>
      </c>
      <c r="C40" s="21">
        <f t="shared" si="2"/>
        <v>1.067</v>
      </c>
      <c r="D40" s="22">
        <f t="shared" si="0"/>
        <v>1.050484848484848</v>
      </c>
      <c r="E40" s="21">
        <f t="shared" si="3"/>
        <v>88.57814573357186</v>
      </c>
    </row>
    <row r="41" spans="1:5" ht="15.75">
      <c r="A41" s="21">
        <v>96.95</v>
      </c>
      <c r="B41" s="21">
        <v>1.085</v>
      </c>
      <c r="C41" s="21">
        <f t="shared" si="2"/>
        <v>1.085</v>
      </c>
      <c r="D41" s="22">
        <f t="shared" si="0"/>
        <v>1.050484848484848</v>
      </c>
      <c r="E41" s="21">
        <f t="shared" si="3"/>
        <v>92.29071712917563</v>
      </c>
    </row>
    <row r="42" spans="1:5" ht="15.75">
      <c r="A42" s="21">
        <v>102.63</v>
      </c>
      <c r="B42" s="21">
        <v>1.11</v>
      </c>
      <c r="C42" s="21">
        <f t="shared" si="2"/>
        <v>1.11</v>
      </c>
      <c r="D42" s="22">
        <f t="shared" si="0"/>
        <v>1.050484848484848</v>
      </c>
      <c r="E42" s="21">
        <f t="shared" si="3"/>
        <v>97.69774418738828</v>
      </c>
    </row>
    <row r="43" spans="1:5" ht="15.75">
      <c r="A43" s="21">
        <v>104.95</v>
      </c>
      <c r="B43" s="21">
        <v>0.99</v>
      </c>
      <c r="C43" s="21">
        <f t="shared" si="2"/>
        <v>0.99</v>
      </c>
      <c r="D43" s="22">
        <f t="shared" si="0"/>
        <v>1.050484848484848</v>
      </c>
      <c r="E43" s="21">
        <f t="shared" si="3"/>
        <v>99.90624819708079</v>
      </c>
    </row>
    <row r="44" spans="1:5" ht="15.75">
      <c r="A44" s="21">
        <v>112.05</v>
      </c>
      <c r="B44" s="21">
        <v>1.16</v>
      </c>
      <c r="C44" s="21">
        <f t="shared" si="2"/>
        <v>1.16</v>
      </c>
      <c r="D44" s="22">
        <f t="shared" si="0"/>
        <v>1.050484848484848</v>
      </c>
      <c r="E44" s="21">
        <f t="shared" si="3"/>
        <v>106.6650320198466</v>
      </c>
    </row>
    <row r="45" spans="1:5" ht="15.75">
      <c r="A45" s="21">
        <v>114.22</v>
      </c>
      <c r="B45" s="21">
        <v>0.81</v>
      </c>
      <c r="C45" s="21">
        <f t="shared" si="2"/>
        <v>0.81</v>
      </c>
      <c r="D45" s="22">
        <f t="shared" si="0"/>
        <v>1.050484848484848</v>
      </c>
      <c r="E45" s="21">
        <f t="shared" si="3"/>
        <v>108.73074482201588</v>
      </c>
    </row>
    <row r="46" spans="1:5" ht="15.75">
      <c r="A46" s="21">
        <v>117.5</v>
      </c>
      <c r="B46" s="21">
        <v>1.082</v>
      </c>
      <c r="C46" s="21">
        <f t="shared" si="2"/>
        <v>1.082</v>
      </c>
      <c r="D46" s="22">
        <f t="shared" si="0"/>
        <v>1.050484848484848</v>
      </c>
      <c r="E46" s="21">
        <f t="shared" si="3"/>
        <v>111.853112559857</v>
      </c>
    </row>
    <row r="47" spans="1:5" ht="15.75">
      <c r="A47" s="21">
        <v>122.45</v>
      </c>
      <c r="B47" s="21">
        <v>1.067</v>
      </c>
      <c r="C47" s="21">
        <f t="shared" si="2"/>
        <v>1.067</v>
      </c>
      <c r="D47" s="22">
        <f t="shared" si="0"/>
        <v>1.050484848484848</v>
      </c>
      <c r="E47" s="21">
        <f t="shared" si="3"/>
        <v>116.56522240812332</v>
      </c>
    </row>
    <row r="48" spans="1:5" ht="15.75">
      <c r="A48" s="21">
        <v>126.95</v>
      </c>
      <c r="B48" s="21">
        <v>1.025</v>
      </c>
      <c r="C48" s="21">
        <f t="shared" si="2"/>
        <v>1.025</v>
      </c>
      <c r="D48" s="22">
        <f t="shared" si="0"/>
        <v>1.050484848484848</v>
      </c>
      <c r="E48" s="21">
        <f t="shared" si="3"/>
        <v>120.84895863381996</v>
      </c>
    </row>
    <row r="49" spans="1:5" ht="15.75">
      <c r="A49" s="21">
        <v>134.95</v>
      </c>
      <c r="B49" s="21">
        <v>1.065</v>
      </c>
      <c r="C49" s="21">
        <f t="shared" si="2"/>
        <v>1.065</v>
      </c>
      <c r="D49" s="22">
        <f t="shared" si="0"/>
        <v>1.050484848484848</v>
      </c>
      <c r="E49" s="21">
        <f t="shared" si="3"/>
        <v>128.4644897017251</v>
      </c>
    </row>
    <row r="50" spans="1:5" ht="15.75">
      <c r="A50" s="21">
        <v>138.95</v>
      </c>
      <c r="B50" s="21">
        <v>1.098</v>
      </c>
      <c r="C50" s="21">
        <f t="shared" si="2"/>
        <v>1.098</v>
      </c>
      <c r="D50" s="22">
        <f t="shared" si="0"/>
        <v>1.050484848484848</v>
      </c>
      <c r="E50" s="21">
        <f t="shared" si="3"/>
        <v>132.2722552356777</v>
      </c>
    </row>
    <row r="51" spans="1:5" ht="15.75">
      <c r="A51" s="21">
        <v>141.95</v>
      </c>
      <c r="B51" s="21">
        <v>1.257</v>
      </c>
      <c r="C51" s="21">
        <f t="shared" si="2"/>
        <v>1.257</v>
      </c>
      <c r="D51" s="22">
        <f t="shared" si="0"/>
        <v>1.050484848484848</v>
      </c>
      <c r="E51" s="21">
        <f t="shared" si="3"/>
        <v>135.12807938614213</v>
      </c>
    </row>
    <row r="52" spans="1:5" ht="15.75">
      <c r="A52" s="21">
        <v>147.85</v>
      </c>
      <c r="B52" s="21">
        <v>1.09</v>
      </c>
      <c r="C52" s="21">
        <f t="shared" si="2"/>
        <v>1.09</v>
      </c>
      <c r="D52" s="22">
        <f t="shared" si="0"/>
        <v>1.050484848484848</v>
      </c>
      <c r="E52" s="21">
        <f t="shared" si="3"/>
        <v>140.7445335487222</v>
      </c>
    </row>
    <row r="53" spans="1:5" ht="15.75">
      <c r="A53" s="21">
        <v>154.45</v>
      </c>
      <c r="B53" s="21">
        <v>1.189</v>
      </c>
      <c r="C53" s="21">
        <f t="shared" si="2"/>
        <v>1.189</v>
      </c>
      <c r="D53" s="22">
        <f t="shared" si="0"/>
        <v>1.050484848484848</v>
      </c>
      <c r="E53" s="21">
        <f t="shared" si="3"/>
        <v>147.02734667974394</v>
      </c>
    </row>
    <row r="54" spans="1:5" ht="15.75">
      <c r="A54" s="21">
        <v>161.45</v>
      </c>
      <c r="B54" s="21">
        <v>1.108</v>
      </c>
      <c r="C54" s="21">
        <f t="shared" si="2"/>
        <v>1.108</v>
      </c>
      <c r="D54" s="22">
        <f t="shared" si="0"/>
        <v>1.050484848484848</v>
      </c>
      <c r="E54" s="21">
        <f t="shared" si="3"/>
        <v>153.69093636416096</v>
      </c>
    </row>
    <row r="55" spans="1:5" ht="15.75">
      <c r="A55" s="21">
        <v>167.73</v>
      </c>
      <c r="B55" s="21">
        <v>1.05</v>
      </c>
      <c r="C55" s="21">
        <f t="shared" si="2"/>
        <v>1.05</v>
      </c>
      <c r="D55" s="22">
        <f t="shared" si="0"/>
        <v>1.050484848484848</v>
      </c>
      <c r="E55" s="21">
        <f t="shared" si="3"/>
        <v>159.66912825246652</v>
      </c>
    </row>
    <row r="56" spans="1:5" ht="15.75">
      <c r="A56" s="21">
        <v>170.81</v>
      </c>
      <c r="B56" s="21">
        <v>1.132</v>
      </c>
      <c r="C56" s="21">
        <f t="shared" si="2"/>
        <v>1.132</v>
      </c>
      <c r="D56" s="22">
        <f t="shared" si="0"/>
        <v>1.050484848484848</v>
      </c>
      <c r="E56" s="21">
        <f t="shared" si="3"/>
        <v>162.60110771361002</v>
      </c>
    </row>
    <row r="57" spans="1:5" ht="15.75">
      <c r="A57" s="21">
        <v>177.68</v>
      </c>
      <c r="B57" s="21">
        <v>0.97</v>
      </c>
      <c r="C57" s="21">
        <f t="shared" si="2"/>
        <v>0.97</v>
      </c>
      <c r="D57" s="22">
        <f t="shared" si="0"/>
        <v>1.050484848484848</v>
      </c>
      <c r="E57" s="21">
        <f t="shared" si="3"/>
        <v>169.14094501817357</v>
      </c>
    </row>
    <row r="58" spans="1:5" ht="15.75">
      <c r="A58" s="21">
        <v>187.26</v>
      </c>
      <c r="B58" s="21">
        <v>0.95</v>
      </c>
      <c r="C58" s="21">
        <f t="shared" si="2"/>
        <v>0.95</v>
      </c>
      <c r="D58" s="22">
        <f t="shared" si="0"/>
        <v>1.050484848484848</v>
      </c>
      <c r="E58" s="21">
        <f t="shared" si="3"/>
        <v>178.26054347199</v>
      </c>
    </row>
    <row r="59" spans="1:5" ht="15.75">
      <c r="A59" s="21">
        <v>206.65</v>
      </c>
      <c r="B59" s="21">
        <v>0.967</v>
      </c>
      <c r="C59" s="21">
        <f t="shared" si="2"/>
        <v>0.967</v>
      </c>
      <c r="D59" s="22">
        <f t="shared" si="0"/>
        <v>1.050484848484848</v>
      </c>
      <c r="E59" s="21">
        <f t="shared" si="3"/>
        <v>196.71868689782514</v>
      </c>
    </row>
    <row r="60" spans="1:5" ht="15.75">
      <c r="A60" s="21">
        <v>215.95</v>
      </c>
      <c r="B60" s="21">
        <v>1.006</v>
      </c>
      <c r="C60" s="21">
        <f t="shared" si="2"/>
        <v>1.006</v>
      </c>
      <c r="D60" s="22">
        <f t="shared" si="0"/>
        <v>1.050484848484848</v>
      </c>
      <c r="E60" s="21">
        <f t="shared" si="3"/>
        <v>205.57174176426486</v>
      </c>
    </row>
    <row r="61" spans="1:5" ht="15.75">
      <c r="A61" s="21">
        <v>216.25</v>
      </c>
      <c r="B61" s="21">
        <v>1.022</v>
      </c>
      <c r="C61" s="21">
        <f t="shared" si="2"/>
        <v>1.022</v>
      </c>
      <c r="D61" s="22">
        <f t="shared" si="0"/>
        <v>1.050484848484848</v>
      </c>
      <c r="E61" s="21">
        <f t="shared" si="3"/>
        <v>205.85732417931132</v>
      </c>
    </row>
    <row r="62" spans="1:5" ht="15.75">
      <c r="A62" s="21">
        <v>225.55</v>
      </c>
      <c r="B62" s="21">
        <v>1.05</v>
      </c>
      <c r="C62" s="21">
        <f t="shared" si="2"/>
        <v>1.05</v>
      </c>
      <c r="D62" s="22">
        <f t="shared" si="0"/>
        <v>1.050484848484848</v>
      </c>
      <c r="E62" s="21">
        <f t="shared" si="3"/>
        <v>214.71037904575107</v>
      </c>
    </row>
    <row r="63" spans="1:5" ht="15.75">
      <c r="A63" s="21">
        <v>225.85</v>
      </c>
      <c r="B63" s="21">
        <v>1.031</v>
      </c>
      <c r="C63" s="21">
        <f t="shared" si="2"/>
        <v>1.031</v>
      </c>
      <c r="D63" s="22">
        <f t="shared" si="0"/>
        <v>1.050484848484848</v>
      </c>
      <c r="E63" s="21">
        <f t="shared" si="3"/>
        <v>214.9959614607975</v>
      </c>
    </row>
    <row r="64" spans="1:5" ht="15.75">
      <c r="A64" s="21">
        <v>235.45</v>
      </c>
      <c r="B64" s="21">
        <v>1.011</v>
      </c>
      <c r="C64" s="21">
        <f t="shared" si="2"/>
        <v>1.011</v>
      </c>
      <c r="D64" s="22">
        <f t="shared" si="0"/>
        <v>1.050484848484848</v>
      </c>
      <c r="E64" s="21">
        <f t="shared" si="3"/>
        <v>224.13459874228369</v>
      </c>
    </row>
    <row r="65" spans="1:5" ht="15.75">
      <c r="A65" s="21">
        <v>245.05</v>
      </c>
      <c r="B65" s="21">
        <v>0.91</v>
      </c>
      <c r="C65" s="21">
        <f t="shared" si="2"/>
        <v>0.91</v>
      </c>
      <c r="D65" s="22">
        <f t="shared" si="0"/>
        <v>1.050484848484848</v>
      </c>
      <c r="E65" s="21">
        <f t="shared" si="3"/>
        <v>233.2732360237699</v>
      </c>
    </row>
    <row r="66" spans="1:5" ht="15.75">
      <c r="A66" s="21">
        <v>248.75</v>
      </c>
      <c r="B66" s="21">
        <v>0.931</v>
      </c>
      <c r="C66" s="21">
        <f t="shared" si="2"/>
        <v>0.931</v>
      </c>
      <c r="D66" s="22">
        <f t="shared" si="0"/>
        <v>1.050484848484848</v>
      </c>
      <c r="E66" s="21">
        <f t="shared" si="3"/>
        <v>236.79541914267602</v>
      </c>
    </row>
    <row r="67" spans="1:5" ht="15.75">
      <c r="A67" s="21">
        <v>258.98</v>
      </c>
      <c r="B67" s="21">
        <v>1.035</v>
      </c>
      <c r="C67" s="21">
        <f t="shared" si="2"/>
        <v>1.035</v>
      </c>
      <c r="D67" s="22">
        <f t="shared" si="0"/>
        <v>1.050484848484848</v>
      </c>
      <c r="E67" s="21">
        <f t="shared" si="3"/>
        <v>246.53377949575977</v>
      </c>
    </row>
    <row r="68" spans="1:5" ht="15.75">
      <c r="A68" s="21">
        <v>264.65</v>
      </c>
      <c r="B68" s="21">
        <v>1.039</v>
      </c>
      <c r="C68" s="21">
        <f t="shared" si="2"/>
        <v>1.039</v>
      </c>
      <c r="D68" s="22">
        <f t="shared" si="0"/>
        <v>1.050484848484848</v>
      </c>
      <c r="E68" s="21">
        <f t="shared" si="3"/>
        <v>251.93128714013753</v>
      </c>
    </row>
    <row r="69" spans="1:5" ht="15.75">
      <c r="A69" s="21">
        <v>272.9</v>
      </c>
      <c r="B69" s="21">
        <v>1.023</v>
      </c>
      <c r="C69" s="21">
        <f t="shared" si="2"/>
        <v>1.023</v>
      </c>
      <c r="D69" s="22">
        <f t="shared" si="0"/>
        <v>1.050484848484848</v>
      </c>
      <c r="E69" s="21">
        <f t="shared" si="3"/>
        <v>259.78480355391474</v>
      </c>
    </row>
    <row r="70" spans="1:5" ht="15.75">
      <c r="A70" s="21">
        <v>283.75</v>
      </c>
      <c r="B70" s="21">
        <v>0.995</v>
      </c>
      <c r="C70" s="21">
        <f t="shared" si="2"/>
        <v>0.995</v>
      </c>
      <c r="D70" s="22">
        <f t="shared" si="0"/>
        <v>1.050484848484848</v>
      </c>
      <c r="E70" s="21">
        <f t="shared" si="3"/>
        <v>270.1133675647611</v>
      </c>
    </row>
    <row r="71" spans="1:5" ht="15.75">
      <c r="A71" s="21">
        <v>293.4</v>
      </c>
      <c r="B71" s="21">
        <v>1.009</v>
      </c>
      <c r="C71" s="21">
        <f t="shared" si="2"/>
        <v>1.009</v>
      </c>
      <c r="D71" s="22">
        <f t="shared" si="0"/>
        <v>1.050484848484848</v>
      </c>
      <c r="E71" s="21">
        <f t="shared" si="3"/>
        <v>279.2996019154217</v>
      </c>
    </row>
    <row r="72" spans="1:5" ht="15.75">
      <c r="A72" s="21">
        <v>301.73</v>
      </c>
      <c r="B72" s="21">
        <v>0.88</v>
      </c>
      <c r="C72" s="21">
        <f t="shared" si="2"/>
        <v>0.88</v>
      </c>
      <c r="D72" s="22">
        <f t="shared" si="0"/>
        <v>1.050484848484848</v>
      </c>
      <c r="E72" s="21">
        <f t="shared" si="3"/>
        <v>287.229273639878</v>
      </c>
    </row>
    <row r="73" spans="1:5" ht="15.75">
      <c r="A73" s="21">
        <v>312.6</v>
      </c>
      <c r="B73" s="21">
        <v>0.847</v>
      </c>
      <c r="C73" s="21">
        <f t="shared" si="2"/>
        <v>0.847</v>
      </c>
      <c r="D73" s="22">
        <f t="shared" si="0"/>
        <v>1.050484848484848</v>
      </c>
      <c r="E73" s="21">
        <f t="shared" si="3"/>
        <v>297.5768764783941</v>
      </c>
    </row>
    <row r="74" spans="1:5" ht="15.75">
      <c r="A74" s="21">
        <v>321.79</v>
      </c>
      <c r="B74" s="21">
        <v>1.083</v>
      </c>
      <c r="C74" s="21">
        <f t="shared" si="2"/>
        <v>1.083</v>
      </c>
      <c r="D74" s="22">
        <f t="shared" si="0"/>
        <v>1.050484848484848</v>
      </c>
      <c r="E74" s="21">
        <f t="shared" si="3"/>
        <v>306.32521779265016</v>
      </c>
    </row>
    <row r="75" spans="1:5" ht="15.75">
      <c r="A75" s="21">
        <v>341.32</v>
      </c>
      <c r="B75" s="21">
        <v>1.14</v>
      </c>
      <c r="C75" s="21">
        <f aca="true" t="shared" si="4" ref="C75:C82">B75*(1+($I$22+$I$23*A75)/(1282900)+($I$24+A75*$I$25-$I$26)/400)</f>
        <v>1.14</v>
      </c>
      <c r="D75" s="22">
        <f t="shared" si="0"/>
        <v>1.050484848484848</v>
      </c>
      <c r="E75" s="21">
        <f t="shared" si="3"/>
        <v>324.9166330121736</v>
      </c>
    </row>
    <row r="76" spans="1:5" ht="15.75">
      <c r="A76" s="21">
        <v>343.36</v>
      </c>
      <c r="B76" s="21">
        <v>1.272</v>
      </c>
      <c r="C76" s="21">
        <f t="shared" si="4"/>
        <v>1.272</v>
      </c>
      <c r="D76" s="22">
        <f t="shared" si="0"/>
        <v>1.050484848484848</v>
      </c>
      <c r="E76" s="21">
        <f t="shared" si="3"/>
        <v>326.8585934344894</v>
      </c>
    </row>
    <row r="77" spans="1:5" ht="15.75">
      <c r="A77" s="21">
        <v>351.11</v>
      </c>
      <c r="B77" s="21">
        <v>1.23</v>
      </c>
      <c r="C77" s="21">
        <f t="shared" si="4"/>
        <v>1.23</v>
      </c>
      <c r="D77" s="22">
        <f t="shared" si="0"/>
        <v>1.050484848484848</v>
      </c>
      <c r="E77" s="21">
        <f t="shared" si="3"/>
        <v>334.23613915652254</v>
      </c>
    </row>
    <row r="78" spans="1:5" ht="15.75">
      <c r="A78" s="21">
        <v>371.17</v>
      </c>
      <c r="B78" s="21">
        <v>1.169</v>
      </c>
      <c r="C78" s="21">
        <f t="shared" si="4"/>
        <v>1.169</v>
      </c>
      <c r="D78" s="22">
        <f t="shared" si="0"/>
        <v>1.050484848484848</v>
      </c>
      <c r="E78" s="21">
        <f t="shared" si="3"/>
        <v>353.3320833092947</v>
      </c>
    </row>
    <row r="79" spans="1:5" ht="15.75">
      <c r="A79" s="21">
        <v>392.85</v>
      </c>
      <c r="B79" s="21">
        <v>1.011</v>
      </c>
      <c r="C79" s="21">
        <f t="shared" si="4"/>
        <v>1.011</v>
      </c>
      <c r="D79" s="22">
        <f t="shared" si="0"/>
        <v>1.050484848484848</v>
      </c>
      <c r="E79" s="21">
        <f t="shared" si="3"/>
        <v>373.9701725033177</v>
      </c>
    </row>
    <row r="80" spans="1:5" ht="15.75">
      <c r="A80" s="21">
        <v>411.32</v>
      </c>
      <c r="B80" s="21">
        <v>1.174</v>
      </c>
      <c r="C80" s="21">
        <f t="shared" si="4"/>
        <v>1.174</v>
      </c>
      <c r="D80" s="22">
        <f>$G$18</f>
        <v>1.050484848484848</v>
      </c>
      <c r="E80" s="21">
        <f t="shared" si="3"/>
        <v>391.5525298563437</v>
      </c>
    </row>
    <row r="81" spans="1:5" ht="15.75">
      <c r="A81" s="21">
        <v>459.42</v>
      </c>
      <c r="B81" s="21">
        <v>0.949</v>
      </c>
      <c r="C81" s="21">
        <f t="shared" si="4"/>
        <v>0.949</v>
      </c>
      <c r="D81" s="22">
        <f>$G$18</f>
        <v>1.050484848484848</v>
      </c>
      <c r="E81" s="21">
        <f t="shared" si="3"/>
        <v>437.3409104021235</v>
      </c>
    </row>
    <row r="82" spans="1:5" ht="15.75">
      <c r="A82" s="21">
        <v>483.69</v>
      </c>
      <c r="B82" s="21">
        <v>1.067</v>
      </c>
      <c r="C82" s="21">
        <f t="shared" si="4"/>
        <v>1.067</v>
      </c>
      <c r="D82" s="22">
        <f>$G$18</f>
        <v>1.050484848484848</v>
      </c>
      <c r="E82" s="21">
        <f t="shared" si="3"/>
        <v>460.44452777938073</v>
      </c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D24" sqref="D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7" sqref="B7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E24" sqref="E24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1.095</v>
      </c>
      <c r="C3" s="21">
        <v>0</v>
      </c>
      <c r="F3" s="25">
        <f>1000*1/SLOPE(C3:C13,B3:B13)</f>
        <v>69.09369401848112</v>
      </c>
      <c r="G3" s="21">
        <f>INTERCEPT(B4:B13,A4:A13)</f>
        <v>1.4549999999999965</v>
      </c>
    </row>
    <row r="4" spans="1:9" ht="15.75">
      <c r="A4" s="21">
        <v>34.5</v>
      </c>
      <c r="B4" s="21">
        <v>4.491</v>
      </c>
      <c r="C4" s="21">
        <f>LN($G$18+$G$20*A4)/$G$20-LN($G$18)/$G$20</f>
        <v>49.789150286798474</v>
      </c>
      <c r="E4" s="26">
        <f>1000*1/SLOPE(C3:C4,B3:B4)</f>
        <v>68.20763118948919</v>
      </c>
      <c r="F4" s="26" t="s">
        <v>7</v>
      </c>
      <c r="I4" s="27">
        <f>SLOPE(E4:E13,A4:A13)*1000</f>
        <v>720.7839024107308</v>
      </c>
    </row>
    <row r="5" spans="1:9" ht="15.75">
      <c r="A5" s="21">
        <v>44</v>
      </c>
      <c r="B5" s="21">
        <v>5.327</v>
      </c>
      <c r="C5" s="21">
        <f>LN($G$18+$G$20*A5)/$G$20-LN($G$18)/$G$20</f>
        <v>60.92763710680229</v>
      </c>
      <c r="E5" s="26">
        <f>1000*1/SLOPE(C4:C5,B4:B5)</f>
        <v>75.05507826239102</v>
      </c>
      <c r="F5" s="28">
        <f>CORREL(C3:C11,B3:B11)</f>
        <v>0.9998863570562306</v>
      </c>
      <c r="I5" s="27"/>
    </row>
    <row r="6" spans="1:5" ht="15.75">
      <c r="A6" s="23"/>
      <c r="B6" s="23"/>
      <c r="C6" s="21"/>
      <c r="E6" s="26"/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96.78594745841754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0.999819018644429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6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21"/>
      <c r="D16" s="22">
        <f aca="true" t="shared" si="0" ref="D16:D29">G$18+G$20*A16</f>
        <v>0.5795498928118613</v>
      </c>
      <c r="E16" s="21">
        <v>0</v>
      </c>
    </row>
    <row r="17" spans="1:7" ht="15.75">
      <c r="A17" s="21">
        <v>3.75</v>
      </c>
      <c r="B17" s="21">
        <v>0.624</v>
      </c>
      <c r="C17" s="21">
        <f>B17*(1+($I$19+$I$20*A17)/(1282900)+($I$21+A17*$I$22-$I$23)/400)</f>
        <v>0.624</v>
      </c>
      <c r="D17" s="22">
        <f t="shared" si="0"/>
        <v>0.6057069987115472</v>
      </c>
      <c r="E17" s="21">
        <f aca="true" t="shared" si="1" ref="E17:E29">E16+(A17-A16)/D17</f>
        <v>6.191112217585327</v>
      </c>
      <c r="G17" s="23" t="s">
        <v>14</v>
      </c>
    </row>
    <row r="18" spans="1:7" ht="15.75">
      <c r="A18" s="21">
        <v>3.75</v>
      </c>
      <c r="B18" s="21">
        <v>0.609</v>
      </c>
      <c r="C18" s="21">
        <f>B18*(1+($I$19+$I$20*A18)/(1282900)+($I$21+A18*$I$22-$I$23)/400)</f>
        <v>0.609</v>
      </c>
      <c r="D18" s="22">
        <f t="shared" si="0"/>
        <v>0.6057069987115472</v>
      </c>
      <c r="E18" s="21">
        <f t="shared" si="1"/>
        <v>6.191112217585327</v>
      </c>
      <c r="G18" s="21">
        <f>INTERCEPT(C16:C1001,A16:A1001)</f>
        <v>0.5795498928118613</v>
      </c>
    </row>
    <row r="19" spans="1:7" ht="15.75">
      <c r="A19" s="21">
        <v>9.75</v>
      </c>
      <c r="B19" s="21">
        <v>0.651</v>
      </c>
      <c r="C19" s="21">
        <f>B19*(1+($I$19+$I$20*A19)/(1282900)+($I$21+A19*$I$22-$I$23)/400)</f>
        <v>0.651</v>
      </c>
      <c r="D19" s="22">
        <f t="shared" si="0"/>
        <v>0.6475583681510447</v>
      </c>
      <c r="E19" s="21">
        <f t="shared" si="1"/>
        <v>15.456686249362</v>
      </c>
      <c r="G19" s="23" t="s">
        <v>21</v>
      </c>
    </row>
    <row r="20" spans="1:7" ht="15.75">
      <c r="A20" s="21">
        <v>12.45</v>
      </c>
      <c r="B20" s="21">
        <v>0.684</v>
      </c>
      <c r="C20" s="21">
        <f>B20*(1+($I$19+$I$20*A20)/(1282900)+($I$21+A20*$I$22-$I$23)/400)</f>
        <v>0.684</v>
      </c>
      <c r="D20" s="22">
        <f t="shared" si="0"/>
        <v>0.6663914843988186</v>
      </c>
      <c r="E20" s="21">
        <f t="shared" si="1"/>
        <v>19.508358671970747</v>
      </c>
      <c r="G20" s="37">
        <f>SLOPE(C16:C1001,A16:A1001)</f>
        <v>0.006975228239916249</v>
      </c>
    </row>
    <row r="21" spans="1:5" ht="15.75">
      <c r="A21" s="21">
        <v>19.25</v>
      </c>
      <c r="B21" s="21">
        <v>0.681</v>
      </c>
      <c r="C21" s="21">
        <f aca="true" t="shared" si="2" ref="C21:C29">B21*(1+($I$22+$I$23*A21)/(1282900)+($I$24+A21*$I$25-$I$26)/400)</f>
        <v>0.681</v>
      </c>
      <c r="D21" s="22">
        <f t="shared" si="0"/>
        <v>0.7138230364302491</v>
      </c>
      <c r="E21" s="21">
        <f t="shared" si="1"/>
        <v>29.03452923940726</v>
      </c>
    </row>
    <row r="22" spans="1:5" ht="15.75">
      <c r="A22" s="21">
        <v>21.95</v>
      </c>
      <c r="B22" s="21">
        <v>0.701</v>
      </c>
      <c r="C22" s="21">
        <f t="shared" si="2"/>
        <v>0.701</v>
      </c>
      <c r="D22" s="22">
        <f t="shared" si="0"/>
        <v>0.732656152678023</v>
      </c>
      <c r="E22" s="21">
        <f t="shared" si="1"/>
        <v>32.71975045829813</v>
      </c>
    </row>
    <row r="23" spans="1:5" ht="15.75">
      <c r="A23" s="21">
        <v>24.65</v>
      </c>
      <c r="B23" s="21">
        <v>0.77</v>
      </c>
      <c r="C23" s="21">
        <f t="shared" si="2"/>
        <v>0.77</v>
      </c>
      <c r="D23" s="22">
        <f t="shared" si="0"/>
        <v>0.7514892689257968</v>
      </c>
      <c r="E23" s="21">
        <f t="shared" si="1"/>
        <v>36.31261613402423</v>
      </c>
    </row>
    <row r="24" spans="1:5" ht="15.75">
      <c r="A24" s="21">
        <v>28.75</v>
      </c>
      <c r="B24" s="21">
        <v>0.792</v>
      </c>
      <c r="C24" s="21">
        <f t="shared" si="2"/>
        <v>0.792</v>
      </c>
      <c r="D24" s="22">
        <f t="shared" si="0"/>
        <v>0.7800877047094534</v>
      </c>
      <c r="E24" s="21">
        <f t="shared" si="1"/>
        <v>41.568435415943384</v>
      </c>
    </row>
    <row r="25" spans="1:5" ht="15.75">
      <c r="A25" s="21">
        <v>31.45</v>
      </c>
      <c r="B25" s="21">
        <v>0.888</v>
      </c>
      <c r="C25" s="21">
        <f t="shared" si="2"/>
        <v>0.888</v>
      </c>
      <c r="D25" s="22">
        <f t="shared" si="0"/>
        <v>0.7989208209572274</v>
      </c>
      <c r="E25" s="21">
        <f t="shared" si="1"/>
        <v>44.947994352415954</v>
      </c>
    </row>
    <row r="26" spans="1:7" ht="15.75">
      <c r="A26" s="21">
        <v>34.15</v>
      </c>
      <c r="B26" s="21">
        <v>0.707</v>
      </c>
      <c r="C26" s="21">
        <f t="shared" si="2"/>
        <v>0.707</v>
      </c>
      <c r="D26" s="22">
        <f t="shared" si="0"/>
        <v>0.8177539372050012</v>
      </c>
      <c r="E26" s="21">
        <f t="shared" si="1"/>
        <v>48.24972104202178</v>
      </c>
      <c r="G26" s="35" t="s">
        <v>15</v>
      </c>
    </row>
    <row r="27" spans="1:5" ht="15.75">
      <c r="A27" s="21">
        <v>38.25</v>
      </c>
      <c r="B27" s="21">
        <v>0.782</v>
      </c>
      <c r="C27" s="21">
        <f t="shared" si="2"/>
        <v>0.782</v>
      </c>
      <c r="D27" s="22">
        <f t="shared" si="0"/>
        <v>0.8463523729886578</v>
      </c>
      <c r="E27" s="21">
        <f t="shared" si="1"/>
        <v>53.09403900089037</v>
      </c>
    </row>
    <row r="28" spans="1:9" ht="15.75">
      <c r="A28" s="21">
        <v>41</v>
      </c>
      <c r="B28" s="21">
        <v>0.769</v>
      </c>
      <c r="C28" s="21">
        <f t="shared" si="2"/>
        <v>0.769</v>
      </c>
      <c r="D28" s="22">
        <f t="shared" si="0"/>
        <v>0.8655342506484276</v>
      </c>
      <c r="E28" s="21">
        <f t="shared" si="1"/>
        <v>56.271267398195036</v>
      </c>
      <c r="G28" s="23" t="s">
        <v>16</v>
      </c>
      <c r="I28" s="21">
        <v>1012</v>
      </c>
    </row>
    <row r="29" spans="1:9" ht="15.75">
      <c r="A29" s="21">
        <v>43.65</v>
      </c>
      <c r="B29" s="21">
        <v>1.058</v>
      </c>
      <c r="C29" s="21">
        <f t="shared" si="2"/>
        <v>1.058</v>
      </c>
      <c r="D29" s="22">
        <f t="shared" si="0"/>
        <v>0.8840186054842056</v>
      </c>
      <c r="E29" s="21">
        <f t="shared" si="1"/>
        <v>59.26894186291799</v>
      </c>
      <c r="G29" s="23" t="s">
        <v>17</v>
      </c>
      <c r="I29" s="21">
        <v>1.8</v>
      </c>
    </row>
    <row r="30" spans="1:9" ht="15.75">
      <c r="A30" s="23"/>
      <c r="B30" s="23"/>
      <c r="E30" s="21"/>
      <c r="G30" s="23" t="s">
        <v>18</v>
      </c>
      <c r="I30" s="21">
        <f>G3</f>
        <v>1.4549999999999965</v>
      </c>
    </row>
    <row r="31" spans="1:9" ht="15.75">
      <c r="A31" s="23"/>
      <c r="B31" s="23"/>
      <c r="E31" s="21"/>
      <c r="G31" s="23" t="s">
        <v>19</v>
      </c>
      <c r="I31" s="21">
        <f>F9/1000</f>
        <v>0.09678594745841754</v>
      </c>
    </row>
    <row r="32" spans="1:9" ht="15.75">
      <c r="A32" s="23"/>
      <c r="B32" s="23"/>
      <c r="E32" s="21"/>
      <c r="G32" s="23" t="s">
        <v>20</v>
      </c>
      <c r="I32" s="21">
        <v>15</v>
      </c>
    </row>
    <row r="33" spans="1:5" ht="15.75">
      <c r="A33" s="23"/>
      <c r="B33" s="23"/>
      <c r="E33" s="21"/>
    </row>
    <row r="34" spans="1:5" ht="15.75">
      <c r="A34" s="23"/>
      <c r="B34" s="23"/>
      <c r="E34" s="21"/>
    </row>
    <row r="35" spans="1:5" ht="15.75">
      <c r="A35" s="23"/>
      <c r="B35" s="23"/>
      <c r="E35" s="21"/>
    </row>
    <row r="36" spans="1:5" ht="15.75">
      <c r="A36" s="23"/>
      <c r="B36" s="23"/>
      <c r="E36" s="21"/>
    </row>
    <row r="37" spans="1:5" ht="15.75">
      <c r="A37" s="23"/>
      <c r="B37" s="23"/>
      <c r="E37" s="21"/>
    </row>
    <row r="38" spans="1:5" ht="15.75">
      <c r="A38" s="23"/>
      <c r="B38" s="23"/>
      <c r="E38" s="21"/>
    </row>
    <row r="39" spans="1:5" ht="15.75">
      <c r="A39" s="23"/>
      <c r="B39" s="23"/>
      <c r="E39" s="21"/>
    </row>
    <row r="40" spans="1:5" ht="15.75">
      <c r="A40" s="23"/>
      <c r="B40" s="23"/>
      <c r="E40" s="21"/>
    </row>
    <row r="41" spans="1:5" ht="15.75">
      <c r="A41" s="23"/>
      <c r="B41" s="23"/>
      <c r="E41" s="21"/>
    </row>
    <row r="42" spans="1:5" ht="15.75">
      <c r="A42" s="23"/>
      <c r="B42" s="23"/>
      <c r="E42" s="21"/>
    </row>
    <row r="43" spans="1:5" ht="15.75">
      <c r="A43" s="23"/>
      <c r="B43" s="23"/>
      <c r="E43" s="21"/>
    </row>
    <row r="44" spans="1:5" ht="15.75">
      <c r="A44" s="23"/>
      <c r="B44" s="23"/>
      <c r="E44" s="21"/>
    </row>
    <row r="45" spans="1:5" ht="15.75">
      <c r="A45" s="23"/>
      <c r="B45" s="23"/>
      <c r="E45" s="21"/>
    </row>
    <row r="46" spans="1:5" ht="15.75">
      <c r="A46" s="23"/>
      <c r="B46" s="23"/>
      <c r="E46" s="21"/>
    </row>
    <row r="47" spans="1:5" ht="15.75">
      <c r="A47" s="23"/>
      <c r="B47" s="23"/>
      <c r="E47" s="21"/>
    </row>
    <row r="48" spans="1:5" ht="15.75">
      <c r="A48" s="23"/>
      <c r="B48" s="23"/>
      <c r="E48" s="21"/>
    </row>
    <row r="49" spans="1:5" ht="15.75">
      <c r="A49" s="23"/>
      <c r="B49" s="23"/>
      <c r="E49" s="21"/>
    </row>
    <row r="50" spans="1:5" ht="15.75">
      <c r="A50" s="23"/>
      <c r="B50" s="23"/>
      <c r="E50" s="21"/>
    </row>
    <row r="51" spans="1:5" ht="15.75">
      <c r="A51" s="23"/>
      <c r="B51" s="23"/>
      <c r="E51" s="21"/>
    </row>
    <row r="52" spans="1:5" ht="15.75">
      <c r="A52" s="23"/>
      <c r="B52" s="23"/>
      <c r="E52" s="21"/>
    </row>
    <row r="53" spans="1:5" ht="15.75">
      <c r="A53" s="23"/>
      <c r="B53" s="23"/>
      <c r="E53" s="21"/>
    </row>
    <row r="54" spans="1:5" ht="15.75">
      <c r="A54" s="23"/>
      <c r="B54" s="23"/>
      <c r="E54" s="21"/>
    </row>
    <row r="55" spans="1:5" ht="15.75">
      <c r="A55" s="23"/>
      <c r="B55" s="23"/>
      <c r="E55" s="21"/>
    </row>
    <row r="56" spans="1:5" ht="15.75">
      <c r="A56" s="23"/>
      <c r="B56" s="23"/>
      <c r="E56" s="21"/>
    </row>
    <row r="57" spans="1:5" ht="15.75">
      <c r="A57" s="23"/>
      <c r="B57" s="23"/>
      <c r="E57" s="21"/>
    </row>
    <row r="58" spans="1:5" ht="15.75">
      <c r="A58" s="23"/>
      <c r="B58" s="23"/>
      <c r="E58" s="21"/>
    </row>
    <row r="59" spans="1:5" ht="15.75">
      <c r="A59" s="23"/>
      <c r="B59" s="23"/>
      <c r="E59" s="21"/>
    </row>
    <row r="60" spans="1:5" ht="15.75">
      <c r="A60" s="23"/>
      <c r="B60" s="23"/>
      <c r="E60" s="21"/>
    </row>
    <row r="61" spans="1:5" ht="15.75">
      <c r="A61" s="23"/>
      <c r="B61" s="23"/>
      <c r="E61" s="21"/>
    </row>
    <row r="62" spans="1:5" ht="15.75">
      <c r="A62" s="23"/>
      <c r="B62" s="23"/>
      <c r="E62" s="21"/>
    </row>
    <row r="63" spans="1:5" ht="15.75">
      <c r="A63" s="23"/>
      <c r="B63" s="23"/>
      <c r="E63" s="21"/>
    </row>
    <row r="64" spans="1:5" ht="15.75">
      <c r="A64" s="23"/>
      <c r="B64" s="23"/>
      <c r="E64" s="21"/>
    </row>
    <row r="65" spans="1:5" ht="15.75">
      <c r="A65" s="23"/>
      <c r="B65" s="23"/>
      <c r="E65" s="21"/>
    </row>
    <row r="66" spans="1:5" ht="15.75">
      <c r="A66" s="23"/>
      <c r="B66" s="23"/>
      <c r="E66" s="21"/>
    </row>
    <row r="67" spans="1:5" ht="15.75">
      <c r="A67" s="23"/>
      <c r="B67" s="23"/>
      <c r="E67" s="21"/>
    </row>
    <row r="68" spans="1:5" ht="15.75">
      <c r="A68" s="23"/>
      <c r="B68" s="23"/>
      <c r="E68" s="21"/>
    </row>
    <row r="69" spans="1:5" ht="15.75">
      <c r="A69" s="23"/>
      <c r="B69" s="23"/>
      <c r="E69" s="21"/>
    </row>
    <row r="70" spans="1:5" ht="15.75">
      <c r="A70" s="23"/>
      <c r="B70" s="23"/>
      <c r="E70" s="21"/>
    </row>
    <row r="71" spans="1:5" ht="15.75">
      <c r="A71" s="23"/>
      <c r="B71" s="23"/>
      <c r="E71" s="21"/>
    </row>
    <row r="72" spans="1:5" ht="15.75">
      <c r="A72" s="23"/>
      <c r="B72" s="23"/>
      <c r="E72" s="21"/>
    </row>
    <row r="73" spans="1:5" ht="15.75">
      <c r="A73" s="23"/>
      <c r="B73" s="23"/>
      <c r="E73" s="21"/>
    </row>
    <row r="74" spans="1:5" ht="15.75">
      <c r="A74" s="23"/>
      <c r="B74" s="23"/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1.02</v>
      </c>
      <c r="C3" s="21">
        <v>0</v>
      </c>
      <c r="F3" s="25">
        <f>1000*1/SLOPE(C3:C13,B3:B13)</f>
        <v>48.85354020541221</v>
      </c>
      <c r="G3" s="21">
        <f>INTERCEPT(B4:B13,A4:A13)</f>
        <v>1.3750789473684324</v>
      </c>
    </row>
    <row r="4" spans="1:9" ht="15.75">
      <c r="A4" s="21">
        <v>43.3</v>
      </c>
      <c r="B4" s="21">
        <v>4.144</v>
      </c>
      <c r="C4" s="21">
        <f>A4/$G$18</f>
        <v>62.1570257641269</v>
      </c>
      <c r="E4" s="26">
        <f>1000*1/SLOPE(C3:C4,B3:B4)</f>
        <v>50.259805091944635</v>
      </c>
      <c r="F4" s="26" t="s">
        <v>7</v>
      </c>
      <c r="I4" s="27">
        <f>SLOPE(E4:E13,A4:A13)*1000</f>
        <v>-300.66376923970586</v>
      </c>
    </row>
    <row r="5" spans="1:9" ht="15.75">
      <c r="A5" s="21">
        <v>62.3</v>
      </c>
      <c r="B5" s="21">
        <v>5.359</v>
      </c>
      <c r="C5" s="21">
        <f>A5/$G$18</f>
        <v>89.43147124954055</v>
      </c>
      <c r="E5" s="26">
        <f>1000*1/SLOPE(C4:C5,B4:B5)</f>
        <v>44.54719347639021</v>
      </c>
      <c r="F5" s="28">
        <f>CORREL(C3:C11,B3:B11)</f>
        <v>0.9996286766359876</v>
      </c>
      <c r="I5" s="27"/>
    </row>
    <row r="6" spans="1:5" ht="15.75">
      <c r="A6" s="23"/>
      <c r="B6" s="23"/>
      <c r="C6" s="21"/>
      <c r="E6" s="26"/>
    </row>
    <row r="7" spans="1:6" ht="15.75">
      <c r="A7" s="23"/>
      <c r="B7" s="23"/>
      <c r="C7" s="21"/>
      <c r="E7" s="26"/>
      <c r="F7" s="29"/>
    </row>
    <row r="8" spans="1:6" ht="15.75">
      <c r="A8" s="23"/>
      <c r="B8" s="23"/>
      <c r="C8" s="21"/>
      <c r="E8" s="26"/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70.07704530518967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0.9996286766359878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6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 aca="true" t="shared" si="0" ref="D16:D28">$G$18</f>
        <v>0.6966227786431508</v>
      </c>
      <c r="E16" s="21">
        <v>0</v>
      </c>
    </row>
    <row r="17" spans="1:7" ht="15.75">
      <c r="A17" s="21">
        <v>3.75</v>
      </c>
      <c r="B17" s="21">
        <v>0.722</v>
      </c>
      <c r="C17" s="21">
        <f>B17*(1+($I$28+$I$29*A17)/(1282900)+($I$30+A17*$I$31-$I$32)/400)</f>
        <v>0.6986730527241993</v>
      </c>
      <c r="D17" s="22">
        <f t="shared" si="0"/>
        <v>0.6966227786431508</v>
      </c>
      <c r="E17" s="21">
        <f>E16+(A17-A16)/D17</f>
        <v>5.383114240542168</v>
      </c>
      <c r="G17" s="23" t="s">
        <v>14</v>
      </c>
    </row>
    <row r="18" spans="1:7" ht="15.75">
      <c r="A18" s="21">
        <v>9.05</v>
      </c>
      <c r="B18" s="21">
        <v>0.741</v>
      </c>
      <c r="C18" s="21">
        <f>B18*(1+($I$28+$I$29*A18)/(1282900)+($I$30+A18*$I$31-$I$32)/400)</f>
        <v>0.717752729922087</v>
      </c>
      <c r="D18" s="22">
        <f t="shared" si="0"/>
        <v>0.6966227786431508</v>
      </c>
      <c r="E18" s="21">
        <f>E17+(A18-A17)/D18</f>
        <v>12.991249033841768</v>
      </c>
      <c r="G18" s="21">
        <f>AVERAGE(C17:C999)</f>
        <v>0.6966227786431508</v>
      </c>
    </row>
    <row r="19" spans="1:5" ht="15.75">
      <c r="A19" s="21">
        <v>18.55</v>
      </c>
      <c r="B19" s="21">
        <v>0.647</v>
      </c>
      <c r="C19" s="21">
        <f>B19*(1+($I$28+$I$29*A19)/(1282900)+($I$30+A19*$I$31-$I$32)/400)</f>
        <v>0.62778722170308</v>
      </c>
      <c r="D19" s="22">
        <f t="shared" si="0"/>
        <v>0.6966227786431508</v>
      </c>
      <c r="E19" s="21">
        <f>E18+(A19-A18)/D19</f>
        <v>26.628471776548594</v>
      </c>
    </row>
    <row r="20" spans="1:5" ht="15.75">
      <c r="A20" s="21">
        <v>28.1</v>
      </c>
      <c r="B20" s="21">
        <v>0.694</v>
      </c>
      <c r="C20" s="21">
        <f>B20*(1+($I$28+$I$29*A20)/(1282900)+($I$30+A20*$I$31-$I$32)/400)</f>
        <v>0.6745619716905513</v>
      </c>
      <c r="D20" s="22">
        <f t="shared" si="0"/>
        <v>0.6966227786431508</v>
      </c>
      <c r="E20" s="21">
        <f>E19+(A20-A19)/D20</f>
        <v>40.33746937579598</v>
      </c>
    </row>
    <row r="21" spans="1:5" ht="15.75">
      <c r="A21" s="21">
        <v>37.3</v>
      </c>
      <c r="B21" s="21">
        <v>0.716</v>
      </c>
      <c r="C21" s="21">
        <f>B21*(1+($I$28+$I$29*A21)/(1282900)+($I$30+A21*$I$31-$I$32)/400)</f>
        <v>0.6971090516838808</v>
      </c>
      <c r="D21" s="22">
        <f t="shared" si="0"/>
        <v>0.6966227786431508</v>
      </c>
      <c r="E21" s="21">
        <f>E20+(A21-A20)/D21</f>
        <v>53.54404297925943</v>
      </c>
    </row>
    <row r="22" spans="1:5" ht="15.75">
      <c r="A22" s="21">
        <v>47.08</v>
      </c>
      <c r="B22" s="21">
        <v>0.606</v>
      </c>
      <c r="C22" s="21">
        <f aca="true" t="shared" si="1" ref="C22:C28">B22*(1+($I$28+$I$29*A22)/(1282900)+($I$30+A22*$I$31-$I$32)/400)</f>
        <v>0.5910579184579685</v>
      </c>
      <c r="D22" s="22">
        <f t="shared" si="0"/>
        <v>0.6966227786431508</v>
      </c>
      <c r="E22" s="21">
        <f aca="true" t="shared" si="2" ref="E22:E28">E21+(A22-A21)/D22</f>
        <v>67.58320491859341</v>
      </c>
    </row>
    <row r="23" spans="1:5" ht="15.75">
      <c r="A23" s="21">
        <v>56.55</v>
      </c>
      <c r="B23" s="21">
        <v>0.719</v>
      </c>
      <c r="C23" s="21">
        <f t="shared" si="1"/>
        <v>0.7024741163850692</v>
      </c>
      <c r="D23" s="22">
        <f t="shared" si="0"/>
        <v>0.6966227786431508</v>
      </c>
      <c r="E23" s="21">
        <f t="shared" si="2"/>
        <v>81.1773627473759</v>
      </c>
    </row>
    <row r="24" spans="1:5" ht="15.75">
      <c r="A24" s="21">
        <v>63.75</v>
      </c>
      <c r="B24" s="21">
        <v>0.565</v>
      </c>
      <c r="C24" s="21">
        <f t="shared" si="1"/>
        <v>0.5527321266511648</v>
      </c>
      <c r="D24" s="22">
        <f t="shared" si="0"/>
        <v>0.6966227786431508</v>
      </c>
      <c r="E24" s="21">
        <f t="shared" si="2"/>
        <v>91.51294208921686</v>
      </c>
    </row>
    <row r="25" spans="1:5" ht="15.75">
      <c r="A25" s="21">
        <v>73.25</v>
      </c>
      <c r="B25" s="21">
        <v>0.95</v>
      </c>
      <c r="C25" s="21">
        <f t="shared" si="1"/>
        <v>0.9309663783857964</v>
      </c>
      <c r="D25" s="22">
        <f t="shared" si="0"/>
        <v>0.6966227786431508</v>
      </c>
      <c r="E25" s="21">
        <f t="shared" si="2"/>
        <v>105.15016483192369</v>
      </c>
    </row>
    <row r="26" spans="1:7" ht="15.75">
      <c r="A26" s="21">
        <v>82.8</v>
      </c>
      <c r="B26" s="21">
        <v>0.679</v>
      </c>
      <c r="C26" s="21">
        <f t="shared" si="1"/>
        <v>0.6665410952795391</v>
      </c>
      <c r="D26" s="22">
        <f t="shared" si="0"/>
        <v>0.6966227786431508</v>
      </c>
      <c r="E26" s="21">
        <f t="shared" si="2"/>
        <v>118.85916243117107</v>
      </c>
      <c r="G26" s="35" t="s">
        <v>15</v>
      </c>
    </row>
    <row r="27" spans="1:5" ht="15.75">
      <c r="A27" s="21">
        <v>92.25</v>
      </c>
      <c r="B27" s="21">
        <v>0.786</v>
      </c>
      <c r="C27" s="21">
        <f t="shared" si="1"/>
        <v>0.7728894624894188</v>
      </c>
      <c r="D27" s="22">
        <f t="shared" si="0"/>
        <v>0.6966227786431508</v>
      </c>
      <c r="E27" s="21">
        <f t="shared" si="2"/>
        <v>132.42461031733734</v>
      </c>
    </row>
    <row r="28" spans="1:9" ht="15.75">
      <c r="A28" s="21">
        <v>101.75</v>
      </c>
      <c r="B28" s="21">
        <v>0.738</v>
      </c>
      <c r="C28" s="21">
        <f t="shared" si="1"/>
        <v>0.7269282183450532</v>
      </c>
      <c r="D28" s="22">
        <f t="shared" si="0"/>
        <v>0.6966227786431508</v>
      </c>
      <c r="E28" s="21">
        <f t="shared" si="2"/>
        <v>146.06183306004417</v>
      </c>
      <c r="G28" s="23" t="s">
        <v>16</v>
      </c>
      <c r="I28" s="21">
        <v>1400</v>
      </c>
    </row>
    <row r="29" spans="1:9" ht="15.75">
      <c r="A29" s="23"/>
      <c r="B29" s="23"/>
      <c r="E29" s="21"/>
      <c r="G29" s="23" t="s">
        <v>17</v>
      </c>
      <c r="I29" s="21">
        <v>1.8</v>
      </c>
    </row>
    <row r="30" spans="1:9" ht="15.75">
      <c r="A30" s="23"/>
      <c r="B30" s="23"/>
      <c r="E30" s="21"/>
      <c r="G30" s="23" t="s">
        <v>18</v>
      </c>
      <c r="I30" s="21">
        <f>G3</f>
        <v>1.3750789473684324</v>
      </c>
    </row>
    <row r="31" spans="1:9" ht="15.75">
      <c r="A31" s="23"/>
      <c r="B31" s="23"/>
      <c r="E31" s="21"/>
      <c r="G31" s="23" t="s">
        <v>19</v>
      </c>
      <c r="I31" s="21">
        <f>F9/1000</f>
        <v>0.07007704530518967</v>
      </c>
    </row>
    <row r="32" spans="1:9" ht="15.75">
      <c r="A32" s="23"/>
      <c r="B32" s="23"/>
      <c r="E32" s="21"/>
      <c r="G32" s="23" t="s">
        <v>20</v>
      </c>
      <c r="I32" s="21">
        <v>15</v>
      </c>
    </row>
    <row r="33" spans="1:5" ht="15.75">
      <c r="A33" s="23"/>
      <c r="B33" s="23"/>
      <c r="E33" s="21"/>
    </row>
    <row r="34" spans="1:5" ht="15.75">
      <c r="A34" s="23"/>
      <c r="B34" s="23"/>
      <c r="E34" s="21"/>
    </row>
    <row r="35" spans="1:5" ht="15.75">
      <c r="A35" s="23"/>
      <c r="B35" s="23"/>
      <c r="E35" s="21"/>
    </row>
    <row r="36" spans="1:5" ht="15.75">
      <c r="A36" s="23"/>
      <c r="B36" s="23"/>
      <c r="E36" s="21"/>
    </row>
    <row r="37" spans="1:5" ht="15.75">
      <c r="A37" s="23"/>
      <c r="B37" s="23"/>
      <c r="E37" s="21"/>
    </row>
    <row r="38" spans="1:5" ht="15.75">
      <c r="A38" s="23"/>
      <c r="B38" s="23"/>
      <c r="E38" s="21"/>
    </row>
    <row r="39" spans="1:5" ht="15.75">
      <c r="A39" s="23"/>
      <c r="B39" s="23"/>
      <c r="E39" s="21"/>
    </row>
    <row r="40" spans="1:5" ht="15.75">
      <c r="A40" s="23"/>
      <c r="B40" s="23"/>
      <c r="E40" s="21"/>
    </row>
    <row r="41" spans="1:5" ht="15.75">
      <c r="A41" s="23"/>
      <c r="B41" s="23"/>
      <c r="E41" s="21"/>
    </row>
    <row r="42" spans="1:5" ht="15.75">
      <c r="A42" s="23"/>
      <c r="B42" s="23"/>
      <c r="E42" s="21"/>
    </row>
    <row r="43" spans="1:5" ht="15.75">
      <c r="A43" s="23"/>
      <c r="B43" s="23"/>
      <c r="E43" s="21"/>
    </row>
    <row r="44" spans="1:5" ht="15.75">
      <c r="A44" s="23"/>
      <c r="B44" s="23"/>
      <c r="E44" s="21"/>
    </row>
    <row r="45" spans="1:5" ht="15.75">
      <c r="A45" s="23"/>
      <c r="B45" s="23"/>
      <c r="E45" s="21"/>
    </row>
    <row r="46" spans="1:5" ht="15.75">
      <c r="A46" s="23"/>
      <c r="B46" s="23"/>
      <c r="E46" s="21"/>
    </row>
    <row r="47" spans="1:5" ht="15.75">
      <c r="A47" s="23"/>
      <c r="B47" s="23"/>
      <c r="E47" s="21"/>
    </row>
    <row r="48" spans="1:5" ht="15.75">
      <c r="A48" s="23"/>
      <c r="B48" s="23"/>
      <c r="E48" s="21"/>
    </row>
    <row r="49" spans="1:5" ht="15.75">
      <c r="A49" s="23"/>
      <c r="B49" s="23"/>
      <c r="E49" s="21"/>
    </row>
    <row r="50" spans="1:5" ht="15.75">
      <c r="A50" s="23"/>
      <c r="B50" s="23"/>
      <c r="E50" s="21"/>
    </row>
    <row r="51" spans="1:5" ht="15.75">
      <c r="A51" s="23"/>
      <c r="B51" s="23"/>
      <c r="E51" s="21"/>
    </row>
    <row r="52" spans="1:5" ht="15.75">
      <c r="A52" s="23"/>
      <c r="B52" s="23"/>
      <c r="E52" s="21"/>
    </row>
    <row r="53" spans="1:5" ht="15.75">
      <c r="A53" s="23"/>
      <c r="B53" s="23"/>
      <c r="E53" s="21"/>
    </row>
    <row r="54" spans="1:5" ht="15.75">
      <c r="A54" s="23"/>
      <c r="B54" s="23"/>
      <c r="E54" s="21"/>
    </row>
    <row r="55" spans="1:5" ht="15.75">
      <c r="A55" s="23"/>
      <c r="B55" s="23"/>
      <c r="E55" s="21"/>
    </row>
    <row r="56" spans="1:5" ht="15.75">
      <c r="A56" s="23"/>
      <c r="B56" s="23"/>
      <c r="E56" s="21"/>
    </row>
    <row r="57" spans="1:5" ht="15.75">
      <c r="A57" s="23"/>
      <c r="B57" s="23"/>
      <c r="E57" s="21"/>
    </row>
    <row r="58" spans="1:5" ht="15.75">
      <c r="A58" s="23"/>
      <c r="B58" s="23"/>
      <c r="E58" s="21"/>
    </row>
    <row r="59" spans="1:5" ht="15.75">
      <c r="A59" s="23"/>
      <c r="B59" s="23"/>
      <c r="E59" s="21"/>
    </row>
    <row r="60" spans="1:5" ht="15.75">
      <c r="A60" s="23"/>
      <c r="B60" s="23"/>
      <c r="E60" s="21"/>
    </row>
    <row r="61" spans="1:5" ht="15.75">
      <c r="A61" s="23"/>
      <c r="B61" s="23"/>
      <c r="E61" s="21"/>
    </row>
    <row r="62" spans="1:5" ht="15.75">
      <c r="A62" s="23"/>
      <c r="B62" s="23"/>
      <c r="E62" s="21"/>
    </row>
    <row r="63" spans="1:5" ht="15.75">
      <c r="A63" s="23"/>
      <c r="B63" s="23"/>
      <c r="E63" s="21"/>
    </row>
    <row r="64" spans="1:5" ht="15.75">
      <c r="A64" s="23"/>
      <c r="B64" s="23"/>
      <c r="E64" s="21"/>
    </row>
    <row r="65" spans="1:5" ht="15.75">
      <c r="A65" s="23"/>
      <c r="B65" s="23"/>
      <c r="E65" s="21"/>
    </row>
    <row r="66" spans="1:5" ht="15.75">
      <c r="A66" s="23"/>
      <c r="B66" s="23"/>
      <c r="E66" s="21"/>
    </row>
    <row r="67" spans="1:5" ht="15.75">
      <c r="A67" s="23"/>
      <c r="B67" s="23"/>
      <c r="E67" s="21"/>
    </row>
    <row r="68" spans="1:5" ht="15.75">
      <c r="A68" s="23"/>
      <c r="B68" s="23"/>
      <c r="E68" s="21"/>
    </row>
    <row r="69" spans="1:5" ht="15.75">
      <c r="A69" s="23"/>
      <c r="B69" s="23"/>
      <c r="E69" s="21"/>
    </row>
    <row r="70" spans="1:5" ht="15.75">
      <c r="A70" s="23"/>
      <c r="B70" s="23"/>
      <c r="E70" s="21"/>
    </row>
    <row r="71" spans="1:5" ht="15.75">
      <c r="A71" s="23"/>
      <c r="B71" s="23"/>
      <c r="E71" s="21"/>
    </row>
    <row r="72" spans="1:5" ht="15.75">
      <c r="A72" s="23"/>
      <c r="B72" s="23"/>
      <c r="E72" s="21"/>
    </row>
    <row r="73" spans="1:5" ht="15.75">
      <c r="A73" s="23"/>
      <c r="B73" s="23"/>
      <c r="E73" s="21"/>
    </row>
    <row r="74" spans="1:5" ht="15.75">
      <c r="A74" s="23"/>
      <c r="B74" s="23"/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21" customWidth="1"/>
    <col min="2" max="4" width="11.00390625" style="22" customWidth="1"/>
    <col min="5" max="5" width="11.00390625" style="23" customWidth="1"/>
    <col min="6" max="6" width="10.00390625" style="23" bestFit="1" customWidth="1"/>
    <col min="7" max="16384" width="11.00390625" style="23" customWidth="1"/>
  </cols>
  <sheetData>
    <row r="1" spans="1:9" ht="15.75">
      <c r="A1" s="21" t="s">
        <v>0</v>
      </c>
      <c r="B1" s="22" t="s">
        <v>1</v>
      </c>
      <c r="C1" s="22" t="s">
        <v>2</v>
      </c>
      <c r="G1" s="21" t="s">
        <v>3</v>
      </c>
      <c r="H1" s="24"/>
      <c r="I1" s="23" t="s">
        <v>4</v>
      </c>
    </row>
    <row r="2" spans="5:7" ht="15.75">
      <c r="E2" s="24" t="s">
        <v>5</v>
      </c>
      <c r="F2" s="25" t="s">
        <v>6</v>
      </c>
      <c r="G2" s="21"/>
    </row>
    <row r="3" spans="1:7" ht="15.75">
      <c r="A3" s="21">
        <v>0</v>
      </c>
      <c r="B3" s="21">
        <v>0.03</v>
      </c>
      <c r="C3" s="21">
        <v>0</v>
      </c>
      <c r="F3" s="25">
        <f>1000*1/SLOPE(C3:C13,B3:B13)</f>
        <v>87.06756289258041</v>
      </c>
      <c r="G3" s="21">
        <f>INTERCEPT(B4:B13,A4:A13)</f>
        <v>0.6746133430998027</v>
      </c>
    </row>
    <row r="4" spans="1:9" ht="15.75">
      <c r="A4" s="21">
        <v>9.5</v>
      </c>
      <c r="B4" s="21">
        <v>1.571</v>
      </c>
      <c r="C4" s="21">
        <f>(A4-$A$3)/2/3*(1/($G$18*(0.6/$G$18)^$G$20)+4/($G$18*(0.6/$G$18)^($G$20*EXP(-((A4+$A$3)/2)/$G$22)))+1/($G$18*(0.6/$G$18)^($G$20*EXP(-(A4/$G$22)))))</f>
        <v>11.266967220677106</v>
      </c>
      <c r="E4" s="26">
        <f>1000*1/SLOPE(C3:C4,B3:B4)</f>
        <v>136.77149935893678</v>
      </c>
      <c r="F4" s="26" t="s">
        <v>7</v>
      </c>
      <c r="I4" s="27">
        <f>SLOPE(E4:E13,A4:A13)*1000</f>
        <v>-276.5043914553511</v>
      </c>
    </row>
    <row r="5" spans="1:9" ht="15.75">
      <c r="A5" s="21">
        <v>37.2</v>
      </c>
      <c r="B5" s="21">
        <v>3.513</v>
      </c>
      <c r="C5" s="21">
        <f>(A5-$A$3)/2/3*(1/($G$18*(0.6/$G$18)^$G$20)+4/($G$18*(0.6/$G$18)^($G$20*EXP(-((A5+$A$3)/2)/$G$22)))+1/($G$18*(0.6/$G$18)^($G$20*EXP(-(A5/$G$22)))))</f>
        <v>40.83972087291995</v>
      </c>
      <c r="E5" s="26">
        <f>1000*1/SLOPE(C4:C5,B4:B5)</f>
        <v>65.66855500967922</v>
      </c>
      <c r="F5" s="28">
        <f>CORREL(C3:C11,B3:B11)</f>
        <v>0.9968193316539513</v>
      </c>
      <c r="I5" s="27"/>
    </row>
    <row r="6" spans="1:5" ht="15.75">
      <c r="A6" s="21">
        <v>57.2</v>
      </c>
      <c r="B6" s="21">
        <v>5.819</v>
      </c>
      <c r="C6" s="21">
        <f>(A6-$A$3)/2/3*(1/($G$18*(0.6/$G$18)^$G$20)+4/($G$18*(0.6/$G$18)^($G$20*EXP(-((A6+$A$3)/2)/$G$22)))+1/($G$18*(0.6/$G$18)^($G$20*EXP(-(A6/$G$22)))))</f>
        <v>60.71078019972889</v>
      </c>
      <c r="E6" s="26">
        <f>1000*1/SLOPE(C5:C6,B5:B6)</f>
        <v>116.04816643513651</v>
      </c>
    </row>
    <row r="7" spans="1:6" ht="15.75">
      <c r="A7" s="21">
        <v>85.7</v>
      </c>
      <c r="B7" s="21">
        <v>7.55</v>
      </c>
      <c r="C7" s="21">
        <f>(A7-$A$3)/2/3*(1/($G$18*(0.6/$G$18)^$G$20)+4/($G$18*(0.6/$G$18)^($G$20*EXP(-((A7+$A$3)/2)/$G$22)))+1/($G$18*(0.6/$G$18)^($G$20*EXP(-(A7/$G$22)))))</f>
        <v>88.25549606913623</v>
      </c>
      <c r="E7" s="26">
        <f>1000*1/SLOPE(C6:C7,B6:B7)</f>
        <v>62.843269402627925</v>
      </c>
      <c r="F7" s="29"/>
    </row>
    <row r="8" spans="1:6" ht="15.75">
      <c r="A8" s="21">
        <v>114.2</v>
      </c>
      <c r="B8" s="21">
        <v>10.388</v>
      </c>
      <c r="C8" s="21">
        <f>(A8-$A$3)/2/3*(1/($G$18*(0.6/$G$18)^$G$20)+4/($G$18*(0.6/$G$18)^($G$20*EXP(-((A8+$A$3)/2)/$G$22)))+1/($G$18*(0.6/$G$18)^($G$20*EXP(-(A8/$G$22)))))</f>
        <v>115.53925866835009</v>
      </c>
      <c r="E8" s="26">
        <f>1000*1/SLOPE(C7:C8,B7:B8)</f>
        <v>104.01791137421031</v>
      </c>
      <c r="F8" s="25" t="s">
        <v>8</v>
      </c>
    </row>
    <row r="9" spans="1:6" ht="15.75">
      <c r="A9" s="23"/>
      <c r="B9" s="23"/>
      <c r="C9" s="21"/>
      <c r="E9" s="26"/>
      <c r="F9" s="25">
        <f>1000*SLOPE(B3:B13,A3:A13)</f>
        <v>87.17894926862348</v>
      </c>
    </row>
    <row r="10" spans="1:6" ht="15.75">
      <c r="A10" s="23"/>
      <c r="B10" s="23"/>
      <c r="C10" s="21"/>
      <c r="E10" s="26"/>
      <c r="F10" s="26" t="s">
        <v>9</v>
      </c>
    </row>
    <row r="11" spans="1:6" ht="15.75">
      <c r="A11" s="23"/>
      <c r="B11" s="23"/>
      <c r="C11" s="21"/>
      <c r="E11" s="26"/>
      <c r="F11" s="28">
        <f>CORREL(B3:B13,A3:A13)</f>
        <v>0.9962261445370312</v>
      </c>
    </row>
    <row r="12" spans="1:6" ht="15.75">
      <c r="A12" s="23"/>
      <c r="B12" s="23"/>
      <c r="C12" s="21"/>
      <c r="E12" s="26"/>
      <c r="F12" s="28"/>
    </row>
    <row r="13" spans="1:6" ht="15.75">
      <c r="A13" s="23"/>
      <c r="B13" s="23"/>
      <c r="C13" s="21"/>
      <c r="E13" s="26"/>
      <c r="F13" s="28"/>
    </row>
    <row r="14" spans="1:9" ht="15.75">
      <c r="A14" s="30"/>
      <c r="B14" s="31"/>
      <c r="C14" s="31"/>
      <c r="D14" s="31"/>
      <c r="E14" s="30"/>
      <c r="F14" s="32"/>
      <c r="G14" s="32"/>
      <c r="H14" s="32"/>
      <c r="I14" s="32"/>
    </row>
    <row r="15" spans="1:7" ht="15.75">
      <c r="A15" s="33"/>
      <c r="C15" s="33" t="s">
        <v>10</v>
      </c>
      <c r="D15" s="36" t="s">
        <v>11</v>
      </c>
      <c r="E15" s="21" t="s">
        <v>12</v>
      </c>
      <c r="G15" s="23" t="s">
        <v>13</v>
      </c>
    </row>
    <row r="16" spans="1:5" ht="15.75">
      <c r="A16" s="34">
        <v>0</v>
      </c>
      <c r="B16" s="21"/>
      <c r="C16" s="33"/>
      <c r="D16" s="22">
        <f aca="true" t="shared" si="0" ref="D16:D23">$G$18^(1-$G$20*EXP(-A16/$G$22))*0.6^($G$20*EXP(-A16/$G$22))</f>
        <v>0.8105730582004683</v>
      </c>
      <c r="E16" s="21">
        <v>0</v>
      </c>
    </row>
    <row r="17" spans="1:7" ht="15.75">
      <c r="A17" s="21">
        <v>3.75</v>
      </c>
      <c r="B17" s="21">
        <v>0.837</v>
      </c>
      <c r="C17" s="21">
        <f aca="true" t="shared" si="1" ref="C17:C23">B17*(1+($I$28+$I$29*A17)/(1282900)+($I$30+A17*$I$31-$I$32)/400)</f>
        <v>0.809859755480359</v>
      </c>
      <c r="D17" s="22">
        <f t="shared" si="0"/>
        <v>0.8374561045115346</v>
      </c>
      <c r="E17" s="21">
        <f>E16+(A17-A16)/D17</f>
        <v>4.477846635540705</v>
      </c>
      <c r="G17" s="23" t="s">
        <v>14</v>
      </c>
    </row>
    <row r="18" spans="1:7" ht="15.75">
      <c r="A18" s="21">
        <v>3.75</v>
      </c>
      <c r="B18" s="21">
        <v>0.869</v>
      </c>
      <c r="C18" s="21">
        <f t="shared" si="1"/>
        <v>0.8408221356181984</v>
      </c>
      <c r="D18" s="22">
        <f t="shared" si="0"/>
        <v>0.8374561045115346</v>
      </c>
      <c r="E18" s="21">
        <f aca="true" t="shared" si="2" ref="E18:E23">E17+(A18-A17)/D18</f>
        <v>4.477846635540705</v>
      </c>
      <c r="G18" s="23">
        <v>1.07</v>
      </c>
    </row>
    <row r="19" spans="1:7" ht="15.75">
      <c r="A19" s="21">
        <v>3.75</v>
      </c>
      <c r="B19" s="21">
        <v>0.899</v>
      </c>
      <c r="C19" s="21">
        <f t="shared" si="1"/>
        <v>0.8698493669974228</v>
      </c>
      <c r="D19" s="22">
        <f t="shared" si="0"/>
        <v>0.8374561045115346</v>
      </c>
      <c r="E19" s="21">
        <f t="shared" si="2"/>
        <v>4.477846635540705</v>
      </c>
      <c r="G19" s="23" t="s">
        <v>21</v>
      </c>
    </row>
    <row r="20" spans="1:7" ht="15.75">
      <c r="A20" s="21">
        <v>12.45</v>
      </c>
      <c r="B20" s="21">
        <v>0.893</v>
      </c>
      <c r="C20" s="21">
        <f t="shared" si="1"/>
        <v>0.8657480762586877</v>
      </c>
      <c r="D20" s="22">
        <f t="shared" si="0"/>
        <v>0.8907427127569967</v>
      </c>
      <c r="E20" s="21">
        <f t="shared" si="2"/>
        <v>14.2449767791846</v>
      </c>
      <c r="G20" s="23">
        <v>0.48</v>
      </c>
    </row>
    <row r="21" spans="1:7" ht="15.75">
      <c r="A21" s="21">
        <v>12.45</v>
      </c>
      <c r="B21" s="21">
        <v>0.911</v>
      </c>
      <c r="C21" s="21">
        <f t="shared" si="1"/>
        <v>0.8831987653658057</v>
      </c>
      <c r="D21" s="22">
        <f t="shared" si="0"/>
        <v>0.8907427127569967</v>
      </c>
      <c r="E21" s="21">
        <f t="shared" si="2"/>
        <v>14.2449767791846</v>
      </c>
      <c r="G21" s="23" t="s">
        <v>22</v>
      </c>
    </row>
    <row r="22" spans="1:7" ht="15.75">
      <c r="A22" s="21">
        <v>12.45</v>
      </c>
      <c r="B22" s="21">
        <v>0.932</v>
      </c>
      <c r="C22" s="21">
        <f t="shared" si="1"/>
        <v>0.9035579026574434</v>
      </c>
      <c r="D22" s="22">
        <f t="shared" si="0"/>
        <v>0.8907427127569967</v>
      </c>
      <c r="E22" s="21">
        <f t="shared" si="2"/>
        <v>14.2449767791846</v>
      </c>
      <c r="G22" s="23">
        <v>30</v>
      </c>
    </row>
    <row r="23" spans="1:5" ht="15.75">
      <c r="A23" s="21">
        <v>21.95</v>
      </c>
      <c r="B23" s="21">
        <v>0.876</v>
      </c>
      <c r="C23" s="21">
        <f t="shared" si="1"/>
        <v>0.8510923042775275</v>
      </c>
      <c r="D23" s="22">
        <f t="shared" si="0"/>
        <v>0.9361951167733423</v>
      </c>
      <c r="E23" s="21">
        <f t="shared" si="2"/>
        <v>24.392434109171933</v>
      </c>
    </row>
    <row r="24" spans="1:5" ht="15.75">
      <c r="A24" s="21">
        <v>21.95</v>
      </c>
      <c r="B24" s="21">
        <v>0.889</v>
      </c>
      <c r="C24" s="21">
        <f aca="true" t="shared" si="3" ref="C24:C61">B24*(1+($I$28+$I$29*A24)/(1282900)+($I$30+A24*$I$31-$I$32)/400)</f>
        <v>0.8637226695236552</v>
      </c>
      <c r="D24" s="22">
        <f aca="true" t="shared" si="4" ref="D24:D61">$G$18^(1-$G$20*EXP(-A24/$G$22))*0.6^($G$20*EXP(-A24/$G$22))</f>
        <v>0.9361951167733423</v>
      </c>
      <c r="E24" s="21">
        <f aca="true" t="shared" si="5" ref="E24:E61">E23+(A24-A23)/D24</f>
        <v>24.392434109171933</v>
      </c>
    </row>
    <row r="25" spans="1:5" ht="15.75">
      <c r="A25" s="21">
        <v>21.95</v>
      </c>
      <c r="B25" s="21">
        <v>0.938</v>
      </c>
      <c r="C25" s="21">
        <f t="shared" si="3"/>
        <v>0.9113294308359826</v>
      </c>
      <c r="D25" s="22">
        <f t="shared" si="4"/>
        <v>0.9361951167733423</v>
      </c>
      <c r="E25" s="21">
        <f t="shared" si="5"/>
        <v>24.392434109171933</v>
      </c>
    </row>
    <row r="26" spans="1:7" ht="15.75">
      <c r="A26" s="21">
        <v>31.45</v>
      </c>
      <c r="B26" s="21">
        <v>1.053</v>
      </c>
      <c r="C26" s="21">
        <f t="shared" si="3"/>
        <v>1.0252538571062826</v>
      </c>
      <c r="D26" s="22">
        <f t="shared" si="4"/>
        <v>0.9707643717172536</v>
      </c>
      <c r="E26" s="21">
        <f t="shared" si="5"/>
        <v>34.17853697489081</v>
      </c>
      <c r="G26" s="35" t="s">
        <v>15</v>
      </c>
    </row>
    <row r="27" spans="1:5" ht="15.75">
      <c r="A27" s="21">
        <v>31.45</v>
      </c>
      <c r="B27" s="21">
        <v>1.079</v>
      </c>
      <c r="C27" s="21">
        <f t="shared" si="3"/>
        <v>1.0505687671582895</v>
      </c>
      <c r="D27" s="22">
        <f t="shared" si="4"/>
        <v>0.9707643717172536</v>
      </c>
      <c r="E27" s="21">
        <f t="shared" si="5"/>
        <v>34.17853697489081</v>
      </c>
    </row>
    <row r="28" spans="1:9" ht="15.75">
      <c r="A28" s="21">
        <v>31.45</v>
      </c>
      <c r="B28" s="21">
        <v>1.083</v>
      </c>
      <c r="C28" s="21">
        <f t="shared" si="3"/>
        <v>1.0544633687047522</v>
      </c>
      <c r="D28" s="22">
        <f t="shared" si="4"/>
        <v>0.9707643717172536</v>
      </c>
      <c r="E28" s="21">
        <f t="shared" si="5"/>
        <v>34.17853697489081</v>
      </c>
      <c r="G28" s="23" t="s">
        <v>16</v>
      </c>
      <c r="I28" s="21">
        <v>3291</v>
      </c>
    </row>
    <row r="29" spans="1:9" ht="15.75">
      <c r="A29" s="21">
        <v>41.95</v>
      </c>
      <c r="B29" s="21">
        <v>1.013</v>
      </c>
      <c r="C29" s="21">
        <f t="shared" si="3"/>
        <v>0.9886409626428623</v>
      </c>
      <c r="D29" s="22">
        <f t="shared" si="4"/>
        <v>0.9990716791970422</v>
      </c>
      <c r="E29" s="21">
        <f t="shared" si="5"/>
        <v>44.68829340041465</v>
      </c>
      <c r="G29" s="23" t="s">
        <v>17</v>
      </c>
      <c r="I29" s="21">
        <v>1.8</v>
      </c>
    </row>
    <row r="30" spans="1:9" ht="15.75">
      <c r="A30" s="21">
        <v>41.95</v>
      </c>
      <c r="B30" s="21">
        <v>1.058</v>
      </c>
      <c r="C30" s="21">
        <f t="shared" si="3"/>
        <v>1.0325588731255166</v>
      </c>
      <c r="D30" s="22">
        <f t="shared" si="4"/>
        <v>0.9990716791970422</v>
      </c>
      <c r="E30" s="21">
        <f t="shared" si="5"/>
        <v>44.68829340041465</v>
      </c>
      <c r="G30" s="23" t="s">
        <v>18</v>
      </c>
      <c r="I30" s="21">
        <f>G3</f>
        <v>0.6746133430998027</v>
      </c>
    </row>
    <row r="31" spans="1:9" ht="15.75">
      <c r="A31" s="21">
        <v>41.95</v>
      </c>
      <c r="B31" s="21">
        <v>1.065</v>
      </c>
      <c r="C31" s="21">
        <f t="shared" si="3"/>
        <v>1.039390548089485</v>
      </c>
      <c r="D31" s="22">
        <f t="shared" si="4"/>
        <v>0.9990716791970422</v>
      </c>
      <c r="E31" s="21">
        <f t="shared" si="5"/>
        <v>44.68829340041465</v>
      </c>
      <c r="G31" s="23" t="s">
        <v>19</v>
      </c>
      <c r="I31" s="21">
        <f>F9/1000</f>
        <v>0.08717894926862349</v>
      </c>
    </row>
    <row r="32" spans="1:9" ht="15.75">
      <c r="A32" s="21">
        <v>51.45</v>
      </c>
      <c r="B32" s="21">
        <v>1.021</v>
      </c>
      <c r="C32" s="21">
        <f t="shared" si="3"/>
        <v>0.9985761808079727</v>
      </c>
      <c r="D32" s="22">
        <f t="shared" si="4"/>
        <v>1.017845034512189</v>
      </c>
      <c r="E32" s="21">
        <f t="shared" si="5"/>
        <v>54.02173776363538</v>
      </c>
      <c r="G32" s="23" t="s">
        <v>20</v>
      </c>
      <c r="I32" s="21">
        <v>15</v>
      </c>
    </row>
    <row r="33" spans="1:5" ht="15.75">
      <c r="A33" s="21">
        <v>51.45</v>
      </c>
      <c r="B33" s="21">
        <v>1.065</v>
      </c>
      <c r="C33" s="21">
        <f t="shared" si="3"/>
        <v>1.0416098262100792</v>
      </c>
      <c r="D33" s="22">
        <f t="shared" si="4"/>
        <v>1.017845034512189</v>
      </c>
      <c r="E33" s="21">
        <f t="shared" si="5"/>
        <v>54.02173776363538</v>
      </c>
    </row>
    <row r="34" spans="1:5" ht="15.75">
      <c r="A34" s="21">
        <v>51.45</v>
      </c>
      <c r="B34" s="21">
        <v>1.135</v>
      </c>
      <c r="C34" s="21">
        <f t="shared" si="3"/>
        <v>1.110072443895249</v>
      </c>
      <c r="D34" s="22">
        <f t="shared" si="4"/>
        <v>1.017845034512189</v>
      </c>
      <c r="E34" s="21">
        <f t="shared" si="5"/>
        <v>54.02173776363538</v>
      </c>
    </row>
    <row r="35" spans="1:5" ht="15.75">
      <c r="A35" s="21">
        <v>60.95</v>
      </c>
      <c r="B35" s="21">
        <v>0.998</v>
      </c>
      <c r="C35" s="21">
        <f t="shared" si="3"/>
        <v>0.9781609822741899</v>
      </c>
      <c r="D35" s="22">
        <f t="shared" si="4"/>
        <v>1.031744565384407</v>
      </c>
      <c r="E35" s="21">
        <f t="shared" si="5"/>
        <v>63.22944315771274</v>
      </c>
    </row>
    <row r="36" spans="1:5" ht="15.75">
      <c r="A36" s="21">
        <v>60.95</v>
      </c>
      <c r="B36" s="21">
        <v>1.045</v>
      </c>
      <c r="C36" s="21">
        <f t="shared" si="3"/>
        <v>1.0242266798362007</v>
      </c>
      <c r="D36" s="22">
        <f t="shared" si="4"/>
        <v>1.031744565384407</v>
      </c>
      <c r="E36" s="21">
        <f t="shared" si="5"/>
        <v>63.22944315771274</v>
      </c>
    </row>
    <row r="37" spans="1:5" ht="15.75">
      <c r="A37" s="21">
        <v>60.95</v>
      </c>
      <c r="B37" s="21">
        <v>1.078</v>
      </c>
      <c r="C37" s="21">
        <f t="shared" si="3"/>
        <v>1.056570680252081</v>
      </c>
      <c r="D37" s="22">
        <f t="shared" si="4"/>
        <v>1.031744565384407</v>
      </c>
      <c r="E37" s="21">
        <f t="shared" si="5"/>
        <v>63.22944315771274</v>
      </c>
    </row>
    <row r="38" spans="1:5" ht="15.75">
      <c r="A38" s="21">
        <v>70.45</v>
      </c>
      <c r="B38" s="21">
        <v>0.996</v>
      </c>
      <c r="C38" s="21">
        <f t="shared" si="3"/>
        <v>0.978276233729073</v>
      </c>
      <c r="D38" s="22">
        <f t="shared" si="4"/>
        <v>1.0419907717793366</v>
      </c>
      <c r="E38" s="21">
        <f t="shared" si="5"/>
        <v>72.34660643525069</v>
      </c>
    </row>
    <row r="39" spans="1:5" ht="15.75">
      <c r="A39" s="21">
        <v>70.45</v>
      </c>
      <c r="B39" s="21">
        <v>1.01</v>
      </c>
      <c r="C39" s="21">
        <f t="shared" si="3"/>
        <v>0.992027104484301</v>
      </c>
      <c r="D39" s="22">
        <f t="shared" si="4"/>
        <v>1.0419907717793366</v>
      </c>
      <c r="E39" s="21">
        <f t="shared" si="5"/>
        <v>72.34660643525069</v>
      </c>
    </row>
    <row r="40" spans="1:5" ht="15.75">
      <c r="A40" s="21">
        <v>70.45</v>
      </c>
      <c r="B40" s="21">
        <v>1.027</v>
      </c>
      <c r="C40" s="21">
        <f t="shared" si="3"/>
        <v>1.0087245904013633</v>
      </c>
      <c r="D40" s="22">
        <f t="shared" si="4"/>
        <v>1.0419907717793366</v>
      </c>
      <c r="E40" s="21">
        <f t="shared" si="5"/>
        <v>72.34660643525069</v>
      </c>
    </row>
    <row r="41" spans="1:5" ht="15.75">
      <c r="A41" s="21">
        <v>79.95</v>
      </c>
      <c r="B41" s="21">
        <v>0.981</v>
      </c>
      <c r="C41" s="21">
        <f t="shared" si="3"/>
        <v>0.9655873943859122</v>
      </c>
      <c r="D41" s="22">
        <f t="shared" si="4"/>
        <v>1.0495199040971663</v>
      </c>
      <c r="E41" s="21">
        <f t="shared" si="5"/>
        <v>81.39836425605375</v>
      </c>
    </row>
    <row r="42" spans="1:5" ht="15.75">
      <c r="A42" s="21">
        <v>79.95</v>
      </c>
      <c r="B42" s="21">
        <v>1.005</v>
      </c>
      <c r="C42" s="21">
        <f t="shared" si="3"/>
        <v>0.9892103275818978</v>
      </c>
      <c r="D42" s="22">
        <f t="shared" si="4"/>
        <v>1.0495199040971663</v>
      </c>
      <c r="E42" s="21">
        <f t="shared" si="5"/>
        <v>81.39836425605375</v>
      </c>
    </row>
    <row r="43" spans="1:5" ht="15.75">
      <c r="A43" s="21">
        <v>79.95</v>
      </c>
      <c r="B43" s="21">
        <v>1.006</v>
      </c>
      <c r="C43" s="21">
        <f t="shared" si="3"/>
        <v>0.990194616465064</v>
      </c>
      <c r="D43" s="22">
        <f t="shared" si="4"/>
        <v>1.0495199040971663</v>
      </c>
      <c r="E43" s="21">
        <f t="shared" si="5"/>
        <v>81.39836425605375</v>
      </c>
    </row>
    <row r="44" spans="1:5" ht="15.75">
      <c r="A44" s="21">
        <v>89.45</v>
      </c>
      <c r="B44" s="21">
        <v>1.056</v>
      </c>
      <c r="C44" s="21">
        <f t="shared" si="3"/>
        <v>1.041609584280971</v>
      </c>
      <c r="D44" s="22">
        <f t="shared" si="4"/>
        <v>1.0550396662100006</v>
      </c>
      <c r="E44" s="21">
        <f t="shared" si="5"/>
        <v>90.40276504235469</v>
      </c>
    </row>
    <row r="45" spans="1:5" ht="15.75">
      <c r="A45" s="21">
        <v>89.45</v>
      </c>
      <c r="B45" s="21">
        <v>1.081</v>
      </c>
      <c r="C45" s="21">
        <f t="shared" si="3"/>
        <v>1.0662689020906528</v>
      </c>
      <c r="D45" s="22">
        <f t="shared" si="4"/>
        <v>1.0550396662100006</v>
      </c>
      <c r="E45" s="21">
        <f t="shared" si="5"/>
        <v>90.40276504235469</v>
      </c>
    </row>
    <row r="46" spans="1:5" ht="15.75">
      <c r="A46" s="21">
        <v>89.45</v>
      </c>
      <c r="B46" s="21">
        <v>1.083</v>
      </c>
      <c r="C46" s="21">
        <f t="shared" si="3"/>
        <v>1.0682416475154275</v>
      </c>
      <c r="D46" s="22">
        <f t="shared" si="4"/>
        <v>1.0550396662100006</v>
      </c>
      <c r="E46" s="21">
        <f t="shared" si="5"/>
        <v>90.40276504235469</v>
      </c>
    </row>
    <row r="47" spans="1:5" ht="15.75">
      <c r="A47" s="21">
        <v>98.95</v>
      </c>
      <c r="B47" s="21">
        <v>1.046</v>
      </c>
      <c r="C47" s="21">
        <f t="shared" si="3"/>
        <v>1.033925542522489</v>
      </c>
      <c r="D47" s="22">
        <f t="shared" si="4"/>
        <v>1.059079490544324</v>
      </c>
      <c r="E47" s="21">
        <f t="shared" si="5"/>
        <v>99.37281883417856</v>
      </c>
    </row>
    <row r="48" spans="1:5" ht="15.75">
      <c r="A48" s="21">
        <v>98.95</v>
      </c>
      <c r="B48" s="21">
        <v>1.055</v>
      </c>
      <c r="C48" s="21">
        <f t="shared" si="3"/>
        <v>1.0428216513969655</v>
      </c>
      <c r="D48" s="22">
        <f t="shared" si="4"/>
        <v>1.059079490544324</v>
      </c>
      <c r="E48" s="21">
        <f t="shared" si="5"/>
        <v>99.37281883417856</v>
      </c>
    </row>
    <row r="49" spans="1:5" ht="15.75">
      <c r="A49" s="21">
        <v>98.95</v>
      </c>
      <c r="B49" s="21">
        <v>1.09</v>
      </c>
      <c r="C49" s="21">
        <f t="shared" si="3"/>
        <v>1.077417630353263</v>
      </c>
      <c r="D49" s="22">
        <f t="shared" si="4"/>
        <v>1.059079490544324</v>
      </c>
      <c r="E49" s="21">
        <f t="shared" si="5"/>
        <v>99.37281883417856</v>
      </c>
    </row>
    <row r="50" spans="1:5" ht="15.75">
      <c r="A50" s="21">
        <v>108.45</v>
      </c>
      <c r="B50" s="21">
        <v>1.001</v>
      </c>
      <c r="C50" s="21">
        <f t="shared" si="3"/>
        <v>0.991530911200543</v>
      </c>
      <c r="D50" s="22">
        <f t="shared" si="4"/>
        <v>1.0620325370607693</v>
      </c>
      <c r="E50" s="21">
        <f t="shared" si="5"/>
        <v>108.31793084203827</v>
      </c>
    </row>
    <row r="51" spans="1:5" ht="15.75">
      <c r="A51" s="21">
        <v>108.45</v>
      </c>
      <c r="B51" s="21">
        <v>1.034</v>
      </c>
      <c r="C51" s="21">
        <f t="shared" si="3"/>
        <v>1.0242187434379237</v>
      </c>
      <c r="D51" s="22">
        <f t="shared" si="4"/>
        <v>1.0620325370607693</v>
      </c>
      <c r="E51" s="21">
        <f t="shared" si="5"/>
        <v>108.31793084203827</v>
      </c>
    </row>
    <row r="52" spans="1:5" ht="15.75">
      <c r="A52" s="21">
        <v>108.45</v>
      </c>
      <c r="B52" s="21">
        <v>1.045</v>
      </c>
      <c r="C52" s="21">
        <f t="shared" si="3"/>
        <v>1.0351146875170505</v>
      </c>
      <c r="D52" s="22">
        <f t="shared" si="4"/>
        <v>1.0620325370607693</v>
      </c>
      <c r="E52" s="21">
        <f t="shared" si="5"/>
        <v>108.31793084203827</v>
      </c>
    </row>
    <row r="53" spans="1:5" ht="15.75">
      <c r="A53" s="21">
        <v>117.95</v>
      </c>
      <c r="B53" s="21">
        <v>1.102</v>
      </c>
      <c r="C53" s="21">
        <f t="shared" si="3"/>
        <v>1.0938718684561233</v>
      </c>
      <c r="D53" s="22">
        <f t="shared" si="4"/>
        <v>1.0641892323390534</v>
      </c>
      <c r="E53" s="21">
        <f t="shared" si="5"/>
        <v>117.24491460705843</v>
      </c>
    </row>
    <row r="54" spans="1:5" ht="15.75">
      <c r="A54" s="21">
        <v>117.95</v>
      </c>
      <c r="B54" s="21">
        <v>1.108</v>
      </c>
      <c r="C54" s="21">
        <f t="shared" si="3"/>
        <v>1.099827613656429</v>
      </c>
      <c r="D54" s="22">
        <f t="shared" si="4"/>
        <v>1.0641892323390534</v>
      </c>
      <c r="E54" s="21">
        <f t="shared" si="5"/>
        <v>117.24491460705843</v>
      </c>
    </row>
    <row r="55" spans="1:5" ht="15.75">
      <c r="A55" s="21">
        <v>117.95</v>
      </c>
      <c r="B55" s="21">
        <v>1.113</v>
      </c>
      <c r="C55" s="21">
        <f t="shared" si="3"/>
        <v>1.1047907346566834</v>
      </c>
      <c r="D55" s="22">
        <f t="shared" si="4"/>
        <v>1.0641892323390534</v>
      </c>
      <c r="E55" s="21">
        <f t="shared" si="5"/>
        <v>117.24491460705843</v>
      </c>
    </row>
    <row r="56" spans="1:5" ht="15.75">
      <c r="A56" s="21">
        <v>127.45</v>
      </c>
      <c r="B56" s="21">
        <v>1.025</v>
      </c>
      <c r="C56" s="21">
        <f t="shared" si="3"/>
        <v>1.0195757300039474</v>
      </c>
      <c r="D56" s="22">
        <f t="shared" si="4"/>
        <v>1.0657633008689296</v>
      </c>
      <c r="E56" s="21">
        <f t="shared" si="5"/>
        <v>126.15871375200416</v>
      </c>
    </row>
    <row r="57" spans="1:5" ht="15.75">
      <c r="A57" s="21">
        <v>127.45</v>
      </c>
      <c r="B57" s="21">
        <v>1.038</v>
      </c>
      <c r="C57" s="21">
        <f t="shared" si="3"/>
        <v>1.0325069343844853</v>
      </c>
      <c r="D57" s="22">
        <f t="shared" si="4"/>
        <v>1.0657633008689296</v>
      </c>
      <c r="E57" s="21">
        <f t="shared" si="5"/>
        <v>126.15871375200416</v>
      </c>
    </row>
    <row r="58" spans="1:5" ht="15.75">
      <c r="A58" s="21">
        <v>127.45</v>
      </c>
      <c r="B58" s="21">
        <v>1.065</v>
      </c>
      <c r="C58" s="21">
        <f t="shared" si="3"/>
        <v>1.0593640511748332</v>
      </c>
      <c r="D58" s="22">
        <f t="shared" si="4"/>
        <v>1.0657633008689296</v>
      </c>
      <c r="E58" s="21">
        <f t="shared" si="5"/>
        <v>126.15871375200416</v>
      </c>
    </row>
    <row r="59" spans="1:5" ht="15.75">
      <c r="A59" s="21">
        <v>136.95</v>
      </c>
      <c r="B59" s="21">
        <v>1.127</v>
      </c>
      <c r="C59" s="21">
        <f t="shared" si="3"/>
        <v>1.1233844245220157</v>
      </c>
      <c r="D59" s="22">
        <f t="shared" si="4"/>
        <v>1.0669115914918668</v>
      </c>
      <c r="E59" s="21">
        <f t="shared" si="5"/>
        <v>135.0629191948526</v>
      </c>
    </row>
    <row r="60" spans="1:5" ht="15.75">
      <c r="A60" s="21">
        <v>136.95</v>
      </c>
      <c r="B60" s="21">
        <v>1.158</v>
      </c>
      <c r="C60" s="21">
        <f t="shared" si="3"/>
        <v>1.1542849721353097</v>
      </c>
      <c r="D60" s="22">
        <f t="shared" si="4"/>
        <v>1.0669115914918668</v>
      </c>
      <c r="E60" s="21">
        <f t="shared" si="5"/>
        <v>135.0629191948526</v>
      </c>
    </row>
    <row r="61" spans="1:5" ht="15.75">
      <c r="A61" s="21">
        <v>136.95</v>
      </c>
      <c r="B61" s="21">
        <v>1.164</v>
      </c>
      <c r="C61" s="21">
        <f t="shared" si="3"/>
        <v>1.1602657232862699</v>
      </c>
      <c r="D61" s="22">
        <f t="shared" si="4"/>
        <v>1.0669115914918668</v>
      </c>
      <c r="E61" s="21">
        <f t="shared" si="5"/>
        <v>135.0629191948526</v>
      </c>
    </row>
    <row r="62" spans="1:5" ht="15.75">
      <c r="A62" s="23"/>
      <c r="B62" s="23"/>
      <c r="E62" s="21"/>
    </row>
    <row r="63" spans="1:5" ht="15.75">
      <c r="A63" s="23"/>
      <c r="B63" s="23"/>
      <c r="E63" s="21"/>
    </row>
    <row r="64" spans="1:5" ht="15.75">
      <c r="A64" s="23"/>
      <c r="B64" s="23"/>
      <c r="E64" s="21"/>
    </row>
    <row r="65" spans="1:5" ht="15.75">
      <c r="A65" s="23"/>
      <c r="B65" s="23"/>
      <c r="E65" s="21"/>
    </row>
    <row r="66" spans="1:5" ht="15.75">
      <c r="A66" s="23"/>
      <c r="B66" s="23"/>
      <c r="E66" s="21"/>
    </row>
    <row r="67" spans="1:5" ht="15.75">
      <c r="A67" s="23"/>
      <c r="B67" s="23"/>
      <c r="E67" s="21"/>
    </row>
    <row r="68" spans="1:5" ht="15.75">
      <c r="A68" s="23"/>
      <c r="B68" s="23"/>
      <c r="E68" s="21"/>
    </row>
    <row r="69" spans="1:5" ht="15.75">
      <c r="A69" s="23"/>
      <c r="B69" s="23"/>
      <c r="E69" s="21"/>
    </row>
    <row r="70" spans="1:5" ht="15.75">
      <c r="A70" s="23"/>
      <c r="B70" s="23"/>
      <c r="E70" s="21"/>
    </row>
    <row r="71" spans="1:5" ht="15.75">
      <c r="A71" s="23"/>
      <c r="B71" s="23"/>
      <c r="E71" s="21"/>
    </row>
    <row r="72" spans="1:5" ht="15.75">
      <c r="A72" s="23"/>
      <c r="B72" s="23"/>
      <c r="E72" s="21"/>
    </row>
    <row r="73" spans="1:5" ht="15.75">
      <c r="A73" s="23"/>
      <c r="B73" s="23"/>
      <c r="E73" s="21"/>
    </row>
    <row r="74" spans="1:5" ht="15.75">
      <c r="A74" s="23"/>
      <c r="B74" s="23"/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  <row r="85" ht="15.75">
      <c r="E85" s="21"/>
    </row>
    <row r="86" ht="15.75">
      <c r="E86" s="21"/>
    </row>
    <row r="87" ht="15.75">
      <c r="E87" s="21"/>
    </row>
    <row r="88" ht="15.75">
      <c r="E88" s="21"/>
    </row>
    <row r="89" ht="15.75">
      <c r="E89" s="21"/>
    </row>
    <row r="90" ht="15.75">
      <c r="E90" s="21"/>
    </row>
    <row r="91" ht="15.75">
      <c r="E91" s="21"/>
    </row>
    <row r="92" ht="15.75">
      <c r="E92" s="21"/>
    </row>
    <row r="93" ht="15.75">
      <c r="E93" s="21"/>
    </row>
    <row r="94" ht="15.75">
      <c r="E94" s="21"/>
    </row>
    <row r="95" ht="15.75">
      <c r="E95" s="21"/>
    </row>
    <row r="96" ht="15.75">
      <c r="E96" s="21"/>
    </row>
    <row r="97" ht="15.75">
      <c r="E97" s="21"/>
    </row>
    <row r="98" ht="15.75">
      <c r="E98" s="21"/>
    </row>
    <row r="99" ht="15.75">
      <c r="E99" s="21"/>
    </row>
    <row r="100" ht="15.75">
      <c r="E100" s="21"/>
    </row>
    <row r="101" ht="15.75">
      <c r="E101" s="21"/>
    </row>
    <row r="102" ht="15.75">
      <c r="E102" s="21"/>
    </row>
    <row r="103" ht="15.75">
      <c r="E103" s="21"/>
    </row>
    <row r="104" ht="15.75">
      <c r="E104" s="21"/>
    </row>
    <row r="105" ht="15.75">
      <c r="E105" s="21"/>
    </row>
    <row r="106" ht="15.75">
      <c r="E106" s="21"/>
    </row>
    <row r="107" ht="15.75">
      <c r="E107" s="21"/>
    </row>
    <row r="108" ht="15.75">
      <c r="E108" s="21"/>
    </row>
    <row r="109" ht="15.75">
      <c r="E109" s="21"/>
    </row>
    <row r="110" ht="15.75">
      <c r="E110" s="21"/>
    </row>
    <row r="111" ht="15.75">
      <c r="E111" s="21"/>
    </row>
    <row r="112" ht="15.75">
      <c r="E112" s="21"/>
    </row>
    <row r="113" ht="15.75">
      <c r="E113" s="21"/>
    </row>
    <row r="114" ht="15.75">
      <c r="E114" s="21"/>
    </row>
    <row r="115" ht="15.75">
      <c r="E115" s="21"/>
    </row>
    <row r="116" ht="15.75">
      <c r="E116" s="21"/>
    </row>
    <row r="117" ht="15.75">
      <c r="E117" s="21"/>
    </row>
    <row r="118" ht="15.75">
      <c r="E118" s="21"/>
    </row>
    <row r="119" ht="15.75">
      <c r="E119" s="21"/>
    </row>
    <row r="120" ht="15.75">
      <c r="E120" s="21"/>
    </row>
    <row r="121" ht="15.75">
      <c r="E121" s="21"/>
    </row>
    <row r="122" ht="15.75">
      <c r="E122" s="21"/>
    </row>
    <row r="123" ht="15.75">
      <c r="E123" s="21"/>
    </row>
    <row r="124" ht="15.75">
      <c r="E124" s="21"/>
    </row>
    <row r="125" ht="15.75">
      <c r="E125" s="21"/>
    </row>
    <row r="126" ht="15.75">
      <c r="E126" s="21"/>
    </row>
    <row r="127" ht="15.75">
      <c r="E127" s="21"/>
    </row>
    <row r="128" ht="15.75">
      <c r="E128" s="21"/>
    </row>
    <row r="129" ht="15.75">
      <c r="E129" s="21"/>
    </row>
    <row r="130" ht="15.75">
      <c r="E130" s="21"/>
    </row>
    <row r="131" ht="15.75">
      <c r="E131" s="21"/>
    </row>
    <row r="132" ht="15.75">
      <c r="E132" s="21"/>
    </row>
    <row r="133" ht="15.75">
      <c r="E133" s="21"/>
    </row>
    <row r="134" ht="15.75">
      <c r="E134" s="21"/>
    </row>
    <row r="135" ht="15.75">
      <c r="E135" s="21"/>
    </row>
    <row r="136" ht="15.75">
      <c r="E136" s="21"/>
    </row>
    <row r="137" ht="15.75">
      <c r="E137" s="21"/>
    </row>
    <row r="138" ht="15.75">
      <c r="E138" s="21"/>
    </row>
    <row r="139" ht="15.75">
      <c r="E139" s="21"/>
    </row>
    <row r="140" ht="15.75">
      <c r="E140" s="21"/>
    </row>
    <row r="141" ht="15.75">
      <c r="E141" s="21"/>
    </row>
    <row r="142" ht="15.75">
      <c r="E142" s="21"/>
    </row>
    <row r="143" ht="15.75">
      <c r="E143" s="21"/>
    </row>
    <row r="144" ht="15.75">
      <c r="E144" s="21"/>
    </row>
    <row r="145" ht="15.75">
      <c r="E145" s="21"/>
    </row>
    <row r="146" ht="15.75">
      <c r="E146" s="21"/>
    </row>
    <row r="147" ht="15.75">
      <c r="E147" s="21"/>
    </row>
    <row r="148" ht="15.75">
      <c r="E148" s="21"/>
    </row>
    <row r="149" ht="15.75">
      <c r="E149" s="21"/>
    </row>
    <row r="150" ht="15.75">
      <c r="E150" s="21"/>
    </row>
    <row r="151" ht="15.75">
      <c r="E151" s="21"/>
    </row>
    <row r="152" ht="15.75">
      <c r="E152" s="21"/>
    </row>
    <row r="153" ht="15.75">
      <c r="E153" s="21"/>
    </row>
    <row r="154" ht="15.75">
      <c r="E154" s="21"/>
    </row>
    <row r="155" ht="15.75">
      <c r="E155" s="21"/>
    </row>
    <row r="156" ht="15.75">
      <c r="E156" s="21"/>
    </row>
    <row r="157" ht="15.75">
      <c r="E157" s="21"/>
    </row>
    <row r="158" ht="15.75">
      <c r="E158" s="21"/>
    </row>
    <row r="159" ht="15.75">
      <c r="E159" s="21"/>
    </row>
    <row r="160" ht="15.75">
      <c r="E160" s="21"/>
    </row>
    <row r="161" ht="15.75">
      <c r="E161" s="21"/>
    </row>
    <row r="162" ht="15.75">
      <c r="E162" s="21"/>
    </row>
    <row r="163" ht="15.75">
      <c r="E163" s="21"/>
    </row>
    <row r="164" ht="15.75">
      <c r="E164" s="21"/>
    </row>
    <row r="165" ht="15.75">
      <c r="E165" s="21"/>
    </row>
    <row r="166" ht="15.75">
      <c r="E166" s="21"/>
    </row>
    <row r="167" ht="15.75">
      <c r="E167" s="21"/>
    </row>
    <row r="168" ht="15.75">
      <c r="E168" s="21"/>
    </row>
    <row r="169" ht="15.75">
      <c r="E169" s="21"/>
    </row>
    <row r="170" ht="15.75">
      <c r="E170" s="21"/>
    </row>
    <row r="171" ht="15.75">
      <c r="E171" s="21"/>
    </row>
    <row r="172" ht="15.75">
      <c r="E172" s="21"/>
    </row>
    <row r="173" ht="15.75">
      <c r="E173" s="21"/>
    </row>
    <row r="174" ht="15.75">
      <c r="E174" s="21"/>
    </row>
    <row r="175" ht="15.75">
      <c r="E175" s="21"/>
    </row>
    <row r="176" ht="15.75">
      <c r="E176" s="21"/>
    </row>
    <row r="177" ht="15.75">
      <c r="E177" s="21"/>
    </row>
    <row r="178" ht="15.75">
      <c r="E178" s="21"/>
    </row>
    <row r="179" ht="15.75">
      <c r="E179" s="21"/>
    </row>
    <row r="180" ht="15.75">
      <c r="E180" s="21"/>
    </row>
    <row r="181" ht="15.75">
      <c r="E181" s="21"/>
    </row>
    <row r="182" ht="15.75">
      <c r="E182" s="21"/>
    </row>
    <row r="183" ht="15.75">
      <c r="E183" s="21"/>
    </row>
    <row r="184" ht="15.75">
      <c r="E184" s="21"/>
    </row>
    <row r="185" ht="15.75">
      <c r="E185" s="21"/>
    </row>
    <row r="186" ht="15.75">
      <c r="E186" s="21"/>
    </row>
    <row r="187" ht="15.75">
      <c r="E187" s="21"/>
    </row>
    <row r="188" ht="15.75">
      <c r="E188" s="21"/>
    </row>
    <row r="189" ht="15.75">
      <c r="E189" s="21"/>
    </row>
    <row r="190" ht="15.75">
      <c r="E190" s="21"/>
    </row>
    <row r="191" ht="15.75">
      <c r="E191" s="21"/>
    </row>
    <row r="192" ht="15.75">
      <c r="E192" s="21"/>
    </row>
    <row r="193" ht="15.75">
      <c r="E193" s="21"/>
    </row>
    <row r="194" ht="15.75">
      <c r="E194" s="21"/>
    </row>
    <row r="195" ht="15.75">
      <c r="E195" s="21"/>
    </row>
    <row r="196" ht="15.75">
      <c r="E196" s="21"/>
    </row>
    <row r="197" ht="15.75">
      <c r="E197" s="21"/>
    </row>
    <row r="198" ht="15.75">
      <c r="E198" s="21"/>
    </row>
    <row r="199" ht="15.75">
      <c r="E199" s="21"/>
    </row>
    <row r="200" ht="15.75">
      <c r="E200" s="21"/>
    </row>
    <row r="201" ht="15.75">
      <c r="E201" s="21"/>
    </row>
    <row r="202" ht="15.75">
      <c r="E202" s="21"/>
    </row>
    <row r="203" ht="15.75">
      <c r="E203" s="21"/>
    </row>
    <row r="204" ht="15.75">
      <c r="E204" s="21"/>
    </row>
    <row r="205" ht="15.75">
      <c r="E205" s="21"/>
    </row>
    <row r="206" ht="15.75">
      <c r="E206" s="21"/>
    </row>
    <row r="207" ht="15.75">
      <c r="E207" s="21"/>
    </row>
    <row r="208" ht="15.75">
      <c r="E208" s="21"/>
    </row>
    <row r="209" ht="15.75">
      <c r="E209" s="21"/>
    </row>
    <row r="210" ht="15.75">
      <c r="E210" s="21"/>
    </row>
    <row r="211" ht="15.75">
      <c r="E211" s="21"/>
    </row>
    <row r="212" ht="15.75">
      <c r="E212" s="21"/>
    </row>
    <row r="213" ht="15.75">
      <c r="E213" s="21"/>
    </row>
    <row r="214" ht="15.75">
      <c r="E214" s="21"/>
    </row>
    <row r="215" ht="15.75">
      <c r="E215" s="21"/>
    </row>
    <row r="216" ht="15.75">
      <c r="E216" s="21"/>
    </row>
    <row r="217" ht="15.75">
      <c r="E217" s="21"/>
    </row>
    <row r="218" ht="15.75">
      <c r="E218" s="21"/>
    </row>
    <row r="219" ht="15.75">
      <c r="E219" s="21"/>
    </row>
    <row r="220" ht="15.75">
      <c r="E220" s="21"/>
    </row>
    <row r="221" ht="15.75">
      <c r="E221" s="21"/>
    </row>
    <row r="222" ht="15.75">
      <c r="E222" s="21"/>
    </row>
    <row r="223" ht="15.75">
      <c r="E223" s="21"/>
    </row>
    <row r="224" ht="15.75">
      <c r="E224" s="21"/>
    </row>
    <row r="225" ht="15.75">
      <c r="E225" s="21"/>
    </row>
    <row r="226" ht="15.75">
      <c r="E226" s="21"/>
    </row>
    <row r="227" ht="15.75">
      <c r="E227" s="21"/>
    </row>
    <row r="228" ht="15.75">
      <c r="E228" s="21"/>
    </row>
    <row r="229" ht="15.75">
      <c r="E229" s="21"/>
    </row>
    <row r="230" ht="15.75">
      <c r="E230" s="21"/>
    </row>
    <row r="231" ht="15.75">
      <c r="E231" s="21"/>
    </row>
    <row r="232" ht="15.75">
      <c r="E232" s="21"/>
    </row>
    <row r="233" ht="15.75">
      <c r="E233" s="21"/>
    </row>
    <row r="234" ht="15.75">
      <c r="E234" s="21"/>
    </row>
    <row r="235" ht="15.75">
      <c r="E235" s="21"/>
    </row>
    <row r="236" ht="15.75">
      <c r="E236" s="21"/>
    </row>
    <row r="237" ht="15.75">
      <c r="E237" s="21"/>
    </row>
    <row r="238" ht="15.75">
      <c r="E238" s="21"/>
    </row>
    <row r="239" ht="15.75">
      <c r="E239" s="21"/>
    </row>
    <row r="240" ht="15.75">
      <c r="E240" s="21"/>
    </row>
    <row r="241" ht="15.75">
      <c r="E241" s="21"/>
    </row>
    <row r="242" ht="15.75">
      <c r="E242" s="21"/>
    </row>
    <row r="243" ht="15.75">
      <c r="E243" s="21"/>
    </row>
    <row r="244" ht="15.75">
      <c r="E244" s="21"/>
    </row>
    <row r="245" ht="15.75">
      <c r="E245" s="21"/>
    </row>
    <row r="246" ht="15.75">
      <c r="E246" s="21"/>
    </row>
    <row r="247" ht="15.75">
      <c r="E247" s="21"/>
    </row>
    <row r="248" ht="15.75">
      <c r="E248" s="21"/>
    </row>
    <row r="249" ht="15.75">
      <c r="E249" s="21"/>
    </row>
    <row r="250" ht="15.75">
      <c r="E250" s="21"/>
    </row>
    <row r="251" ht="15.75">
      <c r="E251" s="21"/>
    </row>
    <row r="252" ht="15.75">
      <c r="E252" s="21"/>
    </row>
    <row r="253" ht="15.75">
      <c r="E253" s="21"/>
    </row>
    <row r="254" ht="15.75">
      <c r="E254" s="21"/>
    </row>
    <row r="255" ht="15.75">
      <c r="E255" s="21"/>
    </row>
    <row r="256" ht="15.75">
      <c r="E256" s="21"/>
    </row>
    <row r="257" ht="15.75">
      <c r="E257" s="21"/>
    </row>
    <row r="258" ht="15.75">
      <c r="E258" s="21"/>
    </row>
    <row r="259" ht="15.75">
      <c r="E259" s="21"/>
    </row>
    <row r="260" ht="15.75">
      <c r="E260" s="21"/>
    </row>
    <row r="261" ht="15.75">
      <c r="E261" s="21"/>
    </row>
    <row r="262" ht="15.75">
      <c r="E262" s="21"/>
    </row>
    <row r="263" ht="15.75">
      <c r="E263" s="21"/>
    </row>
    <row r="264" ht="15.75">
      <c r="E264" s="21"/>
    </row>
    <row r="265" ht="15.75">
      <c r="E265" s="21"/>
    </row>
    <row r="266" ht="15.75">
      <c r="E266" s="21"/>
    </row>
    <row r="267" ht="15.75">
      <c r="E267" s="21"/>
    </row>
    <row r="268" ht="15.75">
      <c r="E268" s="21"/>
    </row>
    <row r="269" ht="15.75">
      <c r="E269" s="21"/>
    </row>
    <row r="270" ht="15.75">
      <c r="E270" s="21"/>
    </row>
    <row r="271" ht="15.75">
      <c r="E271" s="21"/>
    </row>
    <row r="272" ht="15.75">
      <c r="E272" s="21"/>
    </row>
    <row r="273" ht="15.75">
      <c r="E273" s="21"/>
    </row>
    <row r="274" ht="15.75">
      <c r="E274" s="21"/>
    </row>
    <row r="275" ht="15.75">
      <c r="E275" s="21"/>
    </row>
    <row r="276" ht="15.75">
      <c r="E276" s="2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5"/>
  <sheetViews>
    <sheetView workbookViewId="0" topLeftCell="A1">
      <selection activeCell="B13" sqref="B13"/>
    </sheetView>
  </sheetViews>
  <sheetFormatPr defaultColWidth="11.00390625" defaultRowHeight="15.75"/>
  <cols>
    <col min="1" max="1" width="11.00390625" style="5" customWidth="1"/>
    <col min="2" max="4" width="11.00390625" style="13" customWidth="1"/>
  </cols>
  <sheetData>
    <row r="1" spans="1:8" ht="15.75">
      <c r="A1" s="1"/>
      <c r="B1" s="14"/>
      <c r="C1" s="14"/>
      <c r="E1" s="2"/>
      <c r="F1" s="2"/>
      <c r="G1" s="1"/>
      <c r="H1" s="3"/>
    </row>
    <row r="2" spans="1:8" ht="15.75">
      <c r="A2" s="1"/>
      <c r="B2" s="14"/>
      <c r="C2" s="14"/>
      <c r="E2" s="3"/>
      <c r="F2" s="4"/>
      <c r="G2" s="1"/>
      <c r="H2" s="2"/>
    </row>
    <row r="3" spans="1:8" ht="15.75">
      <c r="A3"/>
      <c r="B3"/>
      <c r="C3" s="5"/>
      <c r="E3" s="2"/>
      <c r="F3" s="4"/>
      <c r="G3" s="1"/>
      <c r="H3" s="2"/>
    </row>
    <row r="4" spans="1:9" ht="15.75">
      <c r="A4"/>
      <c r="B4"/>
      <c r="C4" s="1"/>
      <c r="E4" s="6"/>
      <c r="F4" s="6"/>
      <c r="G4" s="2"/>
      <c r="H4" s="2"/>
      <c r="I4" s="7"/>
    </row>
    <row r="5" spans="1:9" ht="15.75">
      <c r="A5"/>
      <c r="B5"/>
      <c r="C5" s="1"/>
      <c r="E5" s="6"/>
      <c r="F5" s="8"/>
      <c r="G5" s="2"/>
      <c r="H5" s="2"/>
      <c r="I5" s="7"/>
    </row>
    <row r="6" spans="1:9" ht="15.75">
      <c r="A6"/>
      <c r="B6"/>
      <c r="C6" s="1"/>
      <c r="E6" s="6"/>
      <c r="F6" s="2"/>
      <c r="G6" s="2"/>
      <c r="H6" s="2"/>
      <c r="I6" s="2"/>
    </row>
    <row r="7" spans="1:9" ht="15.75">
      <c r="A7"/>
      <c r="B7"/>
      <c r="C7" s="1"/>
      <c r="E7" s="6"/>
      <c r="F7" s="9"/>
      <c r="G7" s="2"/>
      <c r="H7" s="2"/>
      <c r="I7" s="2"/>
    </row>
    <row r="8" spans="1:9" ht="15.75">
      <c r="A8"/>
      <c r="B8"/>
      <c r="C8" s="1"/>
      <c r="E8" s="6"/>
      <c r="F8" s="4"/>
      <c r="G8" s="2"/>
      <c r="H8" s="2"/>
      <c r="I8" s="2"/>
    </row>
    <row r="9" spans="1:9" ht="15.75">
      <c r="A9"/>
      <c r="B9"/>
      <c r="C9" s="1"/>
      <c r="E9" s="6"/>
      <c r="F9" s="4"/>
      <c r="G9" s="2"/>
      <c r="H9" s="2"/>
      <c r="I9" s="2"/>
    </row>
    <row r="10" spans="1:6" ht="15.75">
      <c r="A10"/>
      <c r="B10"/>
      <c r="C10" s="1"/>
      <c r="E10" s="6"/>
      <c r="F10" s="6"/>
    </row>
    <row r="11" spans="1:9" ht="15.75">
      <c r="A11"/>
      <c r="B11"/>
      <c r="C11" s="1"/>
      <c r="E11" s="6"/>
      <c r="F11" s="8"/>
      <c r="G11" s="2"/>
      <c r="H11" s="2"/>
      <c r="I11" s="2"/>
    </row>
    <row r="12" spans="1:9" ht="15.75">
      <c r="A12"/>
      <c r="B12"/>
      <c r="C12" s="1"/>
      <c r="E12" s="6"/>
      <c r="F12" s="8"/>
      <c r="G12" s="2"/>
      <c r="H12" s="2"/>
      <c r="I12" s="2"/>
    </row>
    <row r="13" spans="1:9" ht="15.75">
      <c r="A13"/>
      <c r="B13"/>
      <c r="C13" s="1"/>
      <c r="E13" s="6"/>
      <c r="F13" s="8"/>
      <c r="G13" s="2"/>
      <c r="H13" s="2"/>
      <c r="I13" s="2"/>
    </row>
    <row r="14" spans="1:9" ht="15.75">
      <c r="A14"/>
      <c r="B14"/>
      <c r="C14" s="1"/>
      <c r="E14" s="6"/>
      <c r="F14" s="8"/>
      <c r="G14" s="2"/>
      <c r="H14" s="2"/>
      <c r="I14" s="2"/>
    </row>
    <row r="15" spans="1:9" ht="15.75">
      <c r="A15"/>
      <c r="B15"/>
      <c r="C15" s="1"/>
      <c r="E15" s="6"/>
      <c r="F15" s="8"/>
      <c r="G15" s="2"/>
      <c r="H15" s="2"/>
      <c r="I15" s="2"/>
    </row>
    <row r="16" spans="1:9" ht="15.75">
      <c r="A16"/>
      <c r="B16"/>
      <c r="C16" s="1"/>
      <c r="E16" s="6"/>
      <c r="F16" s="8"/>
      <c r="G16" s="2"/>
      <c r="H16" s="2"/>
      <c r="I16" s="2"/>
    </row>
    <row r="17" spans="1:9" ht="15.75">
      <c r="A17"/>
      <c r="B17"/>
      <c r="C17" s="1"/>
      <c r="E17" s="6"/>
      <c r="F17" s="8"/>
      <c r="G17" s="2"/>
      <c r="H17" s="2"/>
      <c r="I17" s="2"/>
    </row>
    <row r="18" spans="1:9" ht="15.75">
      <c r="A18"/>
      <c r="B18"/>
      <c r="C18" s="1"/>
      <c r="E18" s="6"/>
      <c r="F18" s="8"/>
      <c r="G18" s="2"/>
      <c r="H18" s="2"/>
      <c r="I18" s="2"/>
    </row>
    <row r="19" spans="1:9" ht="15.75">
      <c r="A19"/>
      <c r="B19"/>
      <c r="C19" s="1"/>
      <c r="E19" s="6"/>
      <c r="F19" s="8"/>
      <c r="G19" s="2"/>
      <c r="H19" s="2"/>
      <c r="I19" s="2"/>
    </row>
    <row r="20" spans="1:9" ht="15.75">
      <c r="A20"/>
      <c r="B20"/>
      <c r="C20" s="1"/>
      <c r="E20" s="6"/>
      <c r="F20" s="8"/>
      <c r="G20" s="2"/>
      <c r="H20" s="2"/>
      <c r="I20" s="2"/>
    </row>
    <row r="21" spans="1:9" ht="15.75">
      <c r="A21"/>
      <c r="B21"/>
      <c r="C21" s="1"/>
      <c r="E21" s="6"/>
      <c r="F21" s="8"/>
      <c r="G21" s="2"/>
      <c r="H21" s="2"/>
      <c r="I21" s="2"/>
    </row>
    <row r="22" spans="1:9" ht="15.75">
      <c r="A22"/>
      <c r="B22"/>
      <c r="C22" s="1"/>
      <c r="E22" s="6"/>
      <c r="F22" s="8"/>
      <c r="G22" s="2"/>
      <c r="H22" s="2"/>
      <c r="I22" s="2"/>
    </row>
    <row r="23" spans="1:9" ht="15.75">
      <c r="A23" s="11"/>
      <c r="B23" s="18"/>
      <c r="C23" s="18"/>
      <c r="D23" s="19"/>
      <c r="E23" s="11"/>
      <c r="F23" s="10"/>
      <c r="G23" s="10"/>
      <c r="H23" s="10"/>
      <c r="I23" s="10"/>
    </row>
    <row r="24" spans="1:8" ht="15.75">
      <c r="A24" s="16"/>
      <c r="C24" s="12"/>
      <c r="D24" s="16"/>
      <c r="E24" s="1"/>
      <c r="F24" s="2"/>
      <c r="G24" s="2"/>
      <c r="H24" s="2"/>
    </row>
    <row r="25" spans="1:8" ht="15.75">
      <c r="A25" s="17"/>
      <c r="C25" s="14"/>
      <c r="D25" s="1"/>
      <c r="E25" s="1"/>
      <c r="F25" s="2"/>
      <c r="G25" s="2"/>
      <c r="H25" s="2"/>
    </row>
    <row r="26" spans="1:8" ht="15.75">
      <c r="A26" s="1"/>
      <c r="B26" s="14"/>
      <c r="C26" s="14"/>
      <c r="D26" s="1"/>
      <c r="E26" s="1"/>
      <c r="F26" s="2"/>
      <c r="G26" s="2"/>
      <c r="H26" s="2"/>
    </row>
    <row r="27" spans="1:8" ht="15.75">
      <c r="A27" s="1"/>
      <c r="B27" s="14"/>
      <c r="C27" s="14"/>
      <c r="D27" s="1"/>
      <c r="E27" s="1"/>
      <c r="F27" s="2"/>
      <c r="G27" s="1"/>
      <c r="H27" s="2"/>
    </row>
    <row r="28" spans="1:8" ht="15.75">
      <c r="A28" s="1"/>
      <c r="B28" s="14"/>
      <c r="C28" s="14"/>
      <c r="D28" s="1"/>
      <c r="E28" s="1"/>
      <c r="F28" s="2"/>
      <c r="G28" s="2"/>
      <c r="H28" s="2"/>
    </row>
    <row r="29" spans="1:9" ht="15.75">
      <c r="A29" s="1"/>
      <c r="B29" s="14"/>
      <c r="C29" s="14"/>
      <c r="D29" s="1"/>
      <c r="E29" s="1"/>
      <c r="F29" s="2"/>
      <c r="G29" s="20"/>
      <c r="H29" s="2"/>
      <c r="I29" s="2"/>
    </row>
    <row r="30" spans="1:9" ht="15.75">
      <c r="A30" s="1"/>
      <c r="B30" s="14"/>
      <c r="C30" s="14"/>
      <c r="D30" s="1"/>
      <c r="E30" s="1"/>
      <c r="F30" s="2"/>
      <c r="G30" s="2"/>
      <c r="H30" s="2"/>
      <c r="I30" s="2"/>
    </row>
    <row r="31" spans="1:9" ht="15.75">
      <c r="A31" s="1"/>
      <c r="B31" s="14"/>
      <c r="C31" s="14"/>
      <c r="D31" s="1"/>
      <c r="E31" s="1"/>
      <c r="F31" s="2"/>
      <c r="G31" s="2"/>
      <c r="H31" s="2"/>
      <c r="I31" s="2"/>
    </row>
    <row r="32" spans="1:9" ht="15.75">
      <c r="A32" s="1"/>
      <c r="B32" s="14"/>
      <c r="C32" s="14"/>
      <c r="D32" s="1"/>
      <c r="E32" s="1"/>
      <c r="F32" s="2"/>
      <c r="G32" s="2"/>
      <c r="H32" s="2"/>
      <c r="I32" s="2"/>
    </row>
    <row r="33" spans="1:9" ht="15.75">
      <c r="A33" s="1"/>
      <c r="B33" s="14"/>
      <c r="C33" s="14"/>
      <c r="E33" s="5"/>
      <c r="H33" s="2"/>
      <c r="I33" s="2"/>
    </row>
    <row r="34" spans="1:5" ht="15.75">
      <c r="A34" s="1"/>
      <c r="B34" s="14"/>
      <c r="C34" s="14"/>
      <c r="E34" s="5"/>
    </row>
    <row r="35" spans="1:9" ht="15.75">
      <c r="A35" s="1"/>
      <c r="B35" s="14"/>
      <c r="C35" s="14"/>
      <c r="E35" s="5"/>
      <c r="G35" s="15"/>
      <c r="H35" s="2"/>
      <c r="I35" s="2"/>
    </row>
    <row r="36" spans="1:9" ht="15.75">
      <c r="A36" s="1"/>
      <c r="B36" s="14"/>
      <c r="C36" s="14"/>
      <c r="E36" s="5"/>
      <c r="G36" s="2"/>
      <c r="H36" s="2"/>
      <c r="I36" s="2"/>
    </row>
    <row r="37" spans="1:9" ht="15.75">
      <c r="A37" s="1"/>
      <c r="B37" s="14"/>
      <c r="C37" s="14"/>
      <c r="E37" s="5"/>
      <c r="G37" s="2"/>
      <c r="H37" s="2"/>
      <c r="I37" s="1"/>
    </row>
    <row r="38" spans="1:9" ht="15.75">
      <c r="A38" s="1"/>
      <c r="B38" s="14"/>
      <c r="C38" s="14"/>
      <c r="E38" s="5"/>
      <c r="G38" s="2"/>
      <c r="H38" s="2"/>
      <c r="I38" s="1"/>
    </row>
    <row r="39" spans="1:9" ht="15.75">
      <c r="A39" s="1"/>
      <c r="B39" s="14"/>
      <c r="C39" s="14"/>
      <c r="E39" s="5"/>
      <c r="G39" s="2"/>
      <c r="H39" s="2"/>
      <c r="I39" s="1"/>
    </row>
    <row r="40" spans="1:9" ht="15.75">
      <c r="A40" s="1"/>
      <c r="B40" s="14"/>
      <c r="C40" s="14"/>
      <c r="E40" s="5"/>
      <c r="G40" s="2"/>
      <c r="H40" s="2"/>
      <c r="I40" s="1"/>
    </row>
    <row r="41" spans="1:9" ht="15.75">
      <c r="A41" s="1"/>
      <c r="B41" s="14"/>
      <c r="C41" s="14"/>
      <c r="E41" s="5"/>
      <c r="G41" s="2"/>
      <c r="H41" s="2"/>
      <c r="I41" s="1"/>
    </row>
    <row r="42" spans="1:5" ht="15.75">
      <c r="A42" s="1"/>
      <c r="B42" s="14"/>
      <c r="C42" s="14"/>
      <c r="E42" s="5"/>
    </row>
    <row r="43" spans="1:5" ht="15.75">
      <c r="A43" s="1"/>
      <c r="B43" s="14"/>
      <c r="C43" s="14"/>
      <c r="E43" s="5"/>
    </row>
    <row r="44" spans="1:5" ht="15.75">
      <c r="A44" s="1"/>
      <c r="B44" s="14"/>
      <c r="C44" s="14"/>
      <c r="E44" s="5"/>
    </row>
    <row r="45" spans="1:5" ht="15.75">
      <c r="A45" s="1"/>
      <c r="B45" s="14"/>
      <c r="C45" s="14"/>
      <c r="E45" s="5"/>
    </row>
    <row r="46" spans="1:5" ht="15.75">
      <c r="A46" s="1"/>
      <c r="B46" s="14"/>
      <c r="C46" s="14"/>
      <c r="E46" s="5"/>
    </row>
    <row r="47" spans="1:5" ht="15.75">
      <c r="A47" s="1"/>
      <c r="B47" s="14"/>
      <c r="C47" s="14"/>
      <c r="E47" s="5"/>
    </row>
    <row r="48" spans="1:5" ht="15.75">
      <c r="A48" s="1"/>
      <c r="B48" s="14"/>
      <c r="C48" s="14"/>
      <c r="E48" s="5"/>
    </row>
    <row r="49" spans="1:5" ht="15.75">
      <c r="A49" s="1"/>
      <c r="B49" s="14"/>
      <c r="C49" s="14"/>
      <c r="E49" s="5"/>
    </row>
    <row r="50" spans="1:5" ht="15.75">
      <c r="A50" s="1"/>
      <c r="B50" s="14"/>
      <c r="C50" s="14"/>
      <c r="E50" s="5"/>
    </row>
    <row r="51" spans="1:5" ht="15.75">
      <c r="A51" s="1"/>
      <c r="B51" s="14"/>
      <c r="C51" s="14"/>
      <c r="E51" s="5"/>
    </row>
    <row r="52" spans="1:5" ht="15.75">
      <c r="A52" s="1"/>
      <c r="B52" s="14"/>
      <c r="C52" s="14"/>
      <c r="E52" s="5"/>
    </row>
    <row r="53" spans="1:5" ht="15.75">
      <c r="A53" s="1"/>
      <c r="B53" s="14"/>
      <c r="C53" s="14"/>
      <c r="E53" s="5"/>
    </row>
    <row r="54" spans="1:5" ht="15.75">
      <c r="A54" s="1"/>
      <c r="B54" s="14"/>
      <c r="C54" s="14"/>
      <c r="E54" s="5"/>
    </row>
    <row r="55" spans="1:5" ht="15.75">
      <c r="A55" s="1"/>
      <c r="B55" s="14"/>
      <c r="C55" s="14"/>
      <c r="E55" s="5"/>
    </row>
    <row r="56" spans="1:5" ht="15.75">
      <c r="A56" s="1"/>
      <c r="B56" s="14"/>
      <c r="C56" s="14"/>
      <c r="E56" s="5"/>
    </row>
    <row r="57" spans="1:5" ht="15.75">
      <c r="A57" s="1"/>
      <c r="B57" s="14"/>
      <c r="C57" s="14"/>
      <c r="E57" s="5"/>
    </row>
    <row r="58" spans="1:5" ht="15.75">
      <c r="A58" s="1"/>
      <c r="B58" s="14"/>
      <c r="C58" s="14"/>
      <c r="E58" s="5"/>
    </row>
    <row r="59" spans="1:5" ht="15.75">
      <c r="A59" s="1"/>
      <c r="B59" s="14"/>
      <c r="C59" s="14"/>
      <c r="E59" s="5"/>
    </row>
    <row r="60" spans="1:5" ht="15.75">
      <c r="A60" s="1"/>
      <c r="B60" s="14"/>
      <c r="C60" s="14"/>
      <c r="E60" s="5"/>
    </row>
    <row r="61" spans="1:5" ht="15.75">
      <c r="A61" s="1"/>
      <c r="B61" s="14"/>
      <c r="C61" s="14"/>
      <c r="E61" s="5"/>
    </row>
    <row r="62" spans="1:5" ht="15.75">
      <c r="A62" s="1"/>
      <c r="B62" s="14"/>
      <c r="C62" s="14"/>
      <c r="E62" s="5"/>
    </row>
    <row r="63" spans="1:5" ht="15.75">
      <c r="A63" s="1"/>
      <c r="B63" s="14"/>
      <c r="C63" s="14"/>
      <c r="E63" s="5"/>
    </row>
    <row r="64" spans="1:5" ht="15.75">
      <c r="A64" s="1"/>
      <c r="B64" s="14"/>
      <c r="C64" s="14"/>
      <c r="E64" s="5"/>
    </row>
    <row r="65" spans="1:5" ht="15.75">
      <c r="A65" s="1"/>
      <c r="B65" s="14"/>
      <c r="C65" s="14"/>
      <c r="E65" s="5"/>
    </row>
    <row r="66" spans="1:5" ht="15.75">
      <c r="A66" s="1"/>
      <c r="B66" s="14"/>
      <c r="C66" s="14"/>
      <c r="E66" s="5"/>
    </row>
    <row r="67" spans="1:5" ht="15.75">
      <c r="A67" s="1"/>
      <c r="B67" s="14"/>
      <c r="C67" s="14"/>
      <c r="E67" s="5"/>
    </row>
    <row r="68" spans="1:5" ht="15.75">
      <c r="A68" s="1"/>
      <c r="B68" s="14"/>
      <c r="C68" s="14"/>
      <c r="E68" s="5"/>
    </row>
    <row r="69" spans="1:5" ht="15.75">
      <c r="A69" s="1"/>
      <c r="B69" s="14"/>
      <c r="C69" s="14"/>
      <c r="E69" s="5"/>
    </row>
    <row r="70" spans="1:5" ht="15.75">
      <c r="A70" s="1"/>
      <c r="B70" s="14"/>
      <c r="C70" s="14"/>
      <c r="E70" s="5"/>
    </row>
    <row r="71" spans="1:5" ht="15.75">
      <c r="A71" s="1"/>
      <c r="B71" s="14"/>
      <c r="C71" s="14"/>
      <c r="E71" s="5"/>
    </row>
    <row r="72" spans="1:5" ht="15.75">
      <c r="A72" s="1"/>
      <c r="B72" s="14"/>
      <c r="C72" s="14"/>
      <c r="E72" s="5"/>
    </row>
    <row r="73" spans="1:5" ht="15.75">
      <c r="A73" s="1"/>
      <c r="B73" s="14"/>
      <c r="C73" s="14"/>
      <c r="E73" s="5"/>
    </row>
    <row r="74" spans="1:5" ht="15.75">
      <c r="A74" s="1"/>
      <c r="B74" s="14"/>
      <c r="C74" s="14"/>
      <c r="E74" s="5"/>
    </row>
    <row r="75" spans="1:5" ht="15.75">
      <c r="A75" s="1"/>
      <c r="B75" s="14"/>
      <c r="C75" s="14"/>
      <c r="E75" s="5"/>
    </row>
    <row r="76" spans="1:5" ht="15.75">
      <c r="A76" s="1"/>
      <c r="B76" s="14"/>
      <c r="C76" s="14"/>
      <c r="E76" s="5"/>
    </row>
    <row r="77" spans="1:5" ht="15.75">
      <c r="A77" s="1"/>
      <c r="B77" s="14"/>
      <c r="C77" s="14"/>
      <c r="E77" s="5"/>
    </row>
    <row r="78" spans="1:5" ht="15.75">
      <c r="A78" s="1"/>
      <c r="B78" s="14"/>
      <c r="C78" s="14"/>
      <c r="E78" s="5"/>
    </row>
    <row r="79" spans="1:5" ht="15.75">
      <c r="A79" s="1"/>
      <c r="B79" s="14"/>
      <c r="C79" s="14"/>
      <c r="E79" s="5"/>
    </row>
    <row r="80" spans="1:5" ht="15.75">
      <c r="A80" s="1"/>
      <c r="B80" s="14"/>
      <c r="C80" s="14"/>
      <c r="E80" s="5"/>
    </row>
    <row r="81" spans="1:5" ht="15.75">
      <c r="A81" s="1"/>
      <c r="B81" s="14"/>
      <c r="C81" s="14"/>
      <c r="E81" s="5"/>
    </row>
    <row r="82" spans="1:5" ht="15.75">
      <c r="A82" s="1"/>
      <c r="B82" s="14"/>
      <c r="C82" s="14"/>
      <c r="E82" s="5"/>
    </row>
    <row r="83" spans="1:5" ht="15.75">
      <c r="A83" s="1"/>
      <c r="B83" s="14"/>
      <c r="C83" s="14"/>
      <c r="E83" s="5"/>
    </row>
    <row r="84" spans="1:5" ht="15.75">
      <c r="A84" s="1"/>
      <c r="B84" s="14"/>
      <c r="C84" s="14"/>
      <c r="E84" s="5"/>
    </row>
    <row r="85" spans="1:5" ht="15.75">
      <c r="A85" s="1"/>
      <c r="B85" s="14"/>
      <c r="C85" s="14"/>
      <c r="E85" s="5"/>
    </row>
    <row r="86" spans="1:5" ht="15.75">
      <c r="A86" s="1"/>
      <c r="B86" s="14"/>
      <c r="C86" s="14"/>
      <c r="E86" s="5"/>
    </row>
    <row r="87" spans="1:5" ht="15.75">
      <c r="A87" s="1"/>
      <c r="B87" s="14"/>
      <c r="C87" s="14"/>
      <c r="E87" s="5"/>
    </row>
    <row r="88" spans="1:5" ht="15.75">
      <c r="A88" s="1"/>
      <c r="B88" s="14"/>
      <c r="C88" s="14"/>
      <c r="E88" s="5"/>
    </row>
    <row r="89" spans="1:5" ht="15.75">
      <c r="A89" s="1"/>
      <c r="B89" s="14"/>
      <c r="C89" s="14"/>
      <c r="E89" s="5"/>
    </row>
    <row r="90" spans="1:5" ht="15.75">
      <c r="A90" s="1"/>
      <c r="B90" s="14"/>
      <c r="C90" s="14"/>
      <c r="E90" s="5"/>
    </row>
    <row r="91" spans="1:5" ht="15.75">
      <c r="A91" s="1"/>
      <c r="B91" s="14"/>
      <c r="C91" s="14"/>
      <c r="E91" s="5"/>
    </row>
    <row r="92" spans="1:5" ht="15.75">
      <c r="A92" s="1"/>
      <c r="B92" s="14"/>
      <c r="C92" s="14"/>
      <c r="E92" s="5"/>
    </row>
    <row r="93" spans="1:5" ht="15.75">
      <c r="A93" s="1"/>
      <c r="B93" s="14"/>
      <c r="C93" s="14"/>
      <c r="E93" s="5"/>
    </row>
    <row r="94" spans="1:5" ht="15.75">
      <c r="A94" s="1"/>
      <c r="B94" s="14"/>
      <c r="C94" s="14"/>
      <c r="E94" s="5"/>
    </row>
    <row r="95" spans="1:5" ht="15.75">
      <c r="A95" s="1"/>
      <c r="B95" s="14"/>
      <c r="C95" s="14"/>
      <c r="E95" s="5"/>
    </row>
    <row r="96" spans="1:5" ht="15.75">
      <c r="A96" s="1"/>
      <c r="B96" s="14"/>
      <c r="C96" s="14"/>
      <c r="E96" s="5"/>
    </row>
    <row r="97" spans="1:5" ht="15.75">
      <c r="A97" s="1"/>
      <c r="B97" s="14"/>
      <c r="C97" s="14"/>
      <c r="E97" s="5"/>
    </row>
    <row r="98" spans="1:5" ht="15.75">
      <c r="A98" s="1"/>
      <c r="B98" s="14"/>
      <c r="C98" s="14"/>
      <c r="E98" s="5"/>
    </row>
    <row r="99" spans="1:5" ht="15.75">
      <c r="A99" s="1"/>
      <c r="B99" s="14"/>
      <c r="C99" s="14"/>
      <c r="E99" s="5"/>
    </row>
    <row r="100" spans="1:5" ht="15.75">
      <c r="A100" s="1"/>
      <c r="B100" s="14"/>
      <c r="C100" s="14"/>
      <c r="E100" s="5"/>
    </row>
    <row r="101" spans="1:5" ht="15.75">
      <c r="A101" s="1"/>
      <c r="B101" s="14"/>
      <c r="C101" s="14"/>
      <c r="E101" s="5"/>
    </row>
    <row r="102" spans="1:5" ht="15.75">
      <c r="A102" s="1"/>
      <c r="B102" s="14"/>
      <c r="C102" s="14"/>
      <c r="E102" s="5"/>
    </row>
    <row r="103" spans="1:5" ht="15.75">
      <c r="A103" s="1"/>
      <c r="B103" s="14"/>
      <c r="C103" s="14"/>
      <c r="E103" s="5"/>
    </row>
    <row r="104" spans="1:5" ht="15.75">
      <c r="A104" s="1"/>
      <c r="B104" s="14"/>
      <c r="C104" s="14"/>
      <c r="E104" s="5"/>
    </row>
    <row r="105" spans="1:5" ht="15.75">
      <c r="A105" s="1"/>
      <c r="B105" s="14"/>
      <c r="C105" s="14"/>
      <c r="E105" s="5"/>
    </row>
    <row r="106" spans="1:5" ht="15.75">
      <c r="A106" s="1"/>
      <c r="B106" s="14"/>
      <c r="C106" s="14"/>
      <c r="E106" s="5"/>
    </row>
    <row r="107" spans="1:5" ht="15.75">
      <c r="A107" s="1"/>
      <c r="B107" s="14"/>
      <c r="C107" s="14"/>
      <c r="E107" s="5"/>
    </row>
    <row r="108" spans="1:5" ht="15.75">
      <c r="A108" s="1"/>
      <c r="B108" s="14"/>
      <c r="C108" s="14"/>
      <c r="E108" s="5"/>
    </row>
    <row r="109" spans="1:5" ht="15.75">
      <c r="A109" s="1"/>
      <c r="B109" s="14"/>
      <c r="C109" s="14"/>
      <c r="E109" s="5"/>
    </row>
    <row r="110" spans="1:5" ht="15.75">
      <c r="A110" s="1"/>
      <c r="B110" s="14"/>
      <c r="C110" s="14"/>
      <c r="E110" s="5"/>
    </row>
    <row r="111" spans="1:5" ht="15.75">
      <c r="A111" s="1"/>
      <c r="B111" s="14"/>
      <c r="C111" s="14"/>
      <c r="E111" s="5"/>
    </row>
    <row r="112" spans="1:5" ht="15.75">
      <c r="A112" s="1"/>
      <c r="B112" s="14"/>
      <c r="C112" s="14"/>
      <c r="E112" s="5"/>
    </row>
    <row r="113" spans="1:5" ht="15.75">
      <c r="A113" s="1"/>
      <c r="B113" s="14"/>
      <c r="C113" s="14"/>
      <c r="E113" s="5"/>
    </row>
    <row r="114" spans="1:5" ht="15.75">
      <c r="A114" s="1"/>
      <c r="B114" s="14"/>
      <c r="C114" s="14"/>
      <c r="E114" s="5"/>
    </row>
    <row r="115" spans="1:5" ht="15.75">
      <c r="A115" s="1"/>
      <c r="B115" s="14"/>
      <c r="C115" s="14"/>
      <c r="E115" s="5"/>
    </row>
    <row r="116" spans="1:5" ht="15.75">
      <c r="A116" s="1"/>
      <c r="B116" s="14"/>
      <c r="C116" s="14"/>
      <c r="E116" s="5"/>
    </row>
    <row r="117" spans="1:5" ht="15.75">
      <c r="A117" s="1"/>
      <c r="B117" s="14"/>
      <c r="C117" s="14"/>
      <c r="E117" s="5"/>
    </row>
    <row r="118" spans="1:5" ht="15.75">
      <c r="A118" s="1"/>
      <c r="B118" s="14"/>
      <c r="C118" s="14"/>
      <c r="E118" s="5"/>
    </row>
    <row r="119" spans="1:5" ht="15.75">
      <c r="A119" s="1"/>
      <c r="B119" s="14"/>
      <c r="C119" s="14"/>
      <c r="E119" s="5"/>
    </row>
    <row r="120" spans="1:5" ht="15.75">
      <c r="A120" s="1"/>
      <c r="B120" s="14"/>
      <c r="C120" s="14"/>
      <c r="E120" s="5"/>
    </row>
    <row r="121" spans="1:5" ht="15.75">
      <c r="A121" s="1"/>
      <c r="B121" s="14"/>
      <c r="C121" s="14"/>
      <c r="E121" s="5"/>
    </row>
    <row r="122" spans="1:5" ht="15.75">
      <c r="A122" s="1"/>
      <c r="B122" s="14"/>
      <c r="C122" s="14"/>
      <c r="E122" s="5"/>
    </row>
    <row r="123" spans="1:5" ht="15.75">
      <c r="A123" s="1"/>
      <c r="B123" s="14"/>
      <c r="C123" s="14"/>
      <c r="E123" s="5"/>
    </row>
    <row r="124" spans="1:5" ht="15.75">
      <c r="A124" s="1"/>
      <c r="B124" s="14"/>
      <c r="C124" s="14"/>
      <c r="E124" s="5"/>
    </row>
    <row r="125" spans="1:5" ht="15.75">
      <c r="A125" s="1"/>
      <c r="B125" s="14"/>
      <c r="C125" s="14"/>
      <c r="E125" s="5"/>
    </row>
    <row r="126" spans="1:5" ht="15.75">
      <c r="A126" s="1"/>
      <c r="B126" s="14"/>
      <c r="C126" s="14"/>
      <c r="E126" s="5"/>
    </row>
    <row r="127" spans="1:5" ht="15.75">
      <c r="A127" s="1"/>
      <c r="B127" s="14"/>
      <c r="C127" s="14"/>
      <c r="E127" s="5"/>
    </row>
    <row r="128" spans="1:5" ht="15.75">
      <c r="A128" s="1"/>
      <c r="B128" s="14"/>
      <c r="C128" s="14"/>
      <c r="E128" s="5"/>
    </row>
    <row r="129" spans="1:5" ht="15.75">
      <c r="A129" s="1"/>
      <c r="B129" s="14"/>
      <c r="C129" s="14"/>
      <c r="E129" s="5"/>
    </row>
    <row r="130" spans="1:5" ht="15.75">
      <c r="A130" s="1"/>
      <c r="B130" s="14"/>
      <c r="C130" s="14"/>
      <c r="E130" s="5"/>
    </row>
    <row r="131" spans="1:5" ht="15.75">
      <c r="A131" s="1"/>
      <c r="B131" s="14"/>
      <c r="C131" s="14"/>
      <c r="E131" s="5"/>
    </row>
    <row r="132" spans="1:5" ht="15.75">
      <c r="A132" s="1"/>
      <c r="B132" s="14"/>
      <c r="C132" s="14"/>
      <c r="E132" s="5"/>
    </row>
    <row r="133" spans="1:5" ht="15.75">
      <c r="A133" s="1"/>
      <c r="B133" s="14"/>
      <c r="C133" s="14"/>
      <c r="E133" s="5"/>
    </row>
    <row r="134" spans="1:5" ht="15.75">
      <c r="A134" s="1"/>
      <c r="B134" s="14"/>
      <c r="C134" s="14"/>
      <c r="E134" s="5"/>
    </row>
    <row r="135" spans="1:5" ht="15.75">
      <c r="A135" s="1"/>
      <c r="B135" s="14"/>
      <c r="C135" s="14"/>
      <c r="E135" s="5"/>
    </row>
    <row r="136" spans="1:5" ht="15.75">
      <c r="A136" s="1"/>
      <c r="B136" s="14"/>
      <c r="C136" s="14"/>
      <c r="E136" s="5"/>
    </row>
    <row r="137" spans="1:5" ht="15.75">
      <c r="A137" s="1"/>
      <c r="B137" s="14"/>
      <c r="C137" s="14"/>
      <c r="E137" s="5"/>
    </row>
    <row r="138" spans="1:5" ht="15.75">
      <c r="A138" s="1"/>
      <c r="B138" s="14"/>
      <c r="C138" s="14"/>
      <c r="E138" s="5"/>
    </row>
    <row r="139" spans="1:5" ht="15.75">
      <c r="A139" s="1"/>
      <c r="B139" s="14"/>
      <c r="C139" s="14"/>
      <c r="E139" s="5"/>
    </row>
    <row r="140" spans="1:5" ht="15.75">
      <c r="A140" s="1"/>
      <c r="B140" s="14"/>
      <c r="C140" s="14"/>
      <c r="E140" s="5"/>
    </row>
    <row r="141" spans="1:5" ht="15.75">
      <c r="A141" s="1"/>
      <c r="B141" s="14"/>
      <c r="C141" s="14"/>
      <c r="E141" s="5"/>
    </row>
    <row r="142" spans="1:5" ht="15.75">
      <c r="A142" s="1"/>
      <c r="B142" s="14"/>
      <c r="C142" s="14"/>
      <c r="E142" s="5"/>
    </row>
    <row r="143" spans="1:5" ht="15.75">
      <c r="A143" s="1"/>
      <c r="B143" s="14"/>
      <c r="C143" s="14"/>
      <c r="E143" s="5"/>
    </row>
    <row r="144" spans="1:5" ht="15.75">
      <c r="A144" s="1"/>
      <c r="B144" s="14"/>
      <c r="C144" s="14"/>
      <c r="E144" s="5"/>
    </row>
    <row r="145" spans="1:5" ht="15.75">
      <c r="A145" s="1"/>
      <c r="B145" s="14"/>
      <c r="C145" s="14"/>
      <c r="E145" s="5"/>
    </row>
    <row r="146" spans="1:5" ht="15.75">
      <c r="A146" s="1"/>
      <c r="B146" s="14"/>
      <c r="C146" s="14"/>
      <c r="E146" s="5"/>
    </row>
    <row r="147" spans="1:5" ht="15.75">
      <c r="A147" s="1"/>
      <c r="B147" s="14"/>
      <c r="C147" s="14"/>
      <c r="E147" s="5"/>
    </row>
    <row r="148" spans="1:5" ht="15.75">
      <c r="A148" s="1"/>
      <c r="B148" s="14"/>
      <c r="C148" s="14"/>
      <c r="E148" s="5"/>
    </row>
    <row r="149" spans="1:5" ht="15.75">
      <c r="A149" s="1"/>
      <c r="B149" s="14"/>
      <c r="C149" s="14"/>
      <c r="E149" s="5"/>
    </row>
    <row r="150" spans="1:5" ht="15.75">
      <c r="A150" s="1"/>
      <c r="B150" s="14"/>
      <c r="C150" s="14"/>
      <c r="E150" s="5"/>
    </row>
    <row r="151" spans="1:5" ht="15.75">
      <c r="A151" s="1"/>
      <c r="B151" s="14"/>
      <c r="C151" s="14"/>
      <c r="E151" s="5"/>
    </row>
    <row r="152" spans="1:5" ht="15.75">
      <c r="A152" s="1"/>
      <c r="B152" s="14"/>
      <c r="C152" s="14"/>
      <c r="E152" s="5"/>
    </row>
    <row r="153" spans="1:5" ht="15.75">
      <c r="A153" s="1"/>
      <c r="B153" s="14"/>
      <c r="C153" s="14"/>
      <c r="E153" s="5"/>
    </row>
    <row r="154" spans="1:5" ht="15.75">
      <c r="A154" s="1"/>
      <c r="B154" s="14"/>
      <c r="C154" s="14"/>
      <c r="E154" s="5"/>
    </row>
    <row r="155" spans="1:5" ht="15.75">
      <c r="A155" s="1"/>
      <c r="B155" s="14"/>
      <c r="C155" s="14"/>
      <c r="E155" s="5"/>
    </row>
    <row r="156" spans="1:5" ht="15.75">
      <c r="A156" s="1"/>
      <c r="B156" s="14"/>
      <c r="C156" s="14"/>
      <c r="E156" s="5"/>
    </row>
    <row r="157" spans="1:5" ht="15.75">
      <c r="A157" s="1"/>
      <c r="B157" s="14"/>
      <c r="C157" s="14"/>
      <c r="E157" s="5"/>
    </row>
    <row r="158" spans="1:5" ht="15.75">
      <c r="A158" s="1"/>
      <c r="B158" s="14"/>
      <c r="C158" s="14"/>
      <c r="E158" s="5"/>
    </row>
    <row r="159" spans="1:5" ht="15.75">
      <c r="A159" s="1"/>
      <c r="B159" s="14"/>
      <c r="C159" s="14"/>
      <c r="E159" s="5"/>
    </row>
    <row r="160" spans="1:5" ht="15.75">
      <c r="A160" s="1"/>
      <c r="B160" s="14"/>
      <c r="C160" s="14"/>
      <c r="E160" s="5"/>
    </row>
    <row r="161" spans="1:5" ht="15.75">
      <c r="A161" s="1"/>
      <c r="B161" s="14"/>
      <c r="C161" s="14"/>
      <c r="E161" s="5"/>
    </row>
    <row r="162" spans="1:5" ht="15.75">
      <c r="A162" s="1"/>
      <c r="B162" s="14"/>
      <c r="C162" s="14"/>
      <c r="E162" s="5"/>
    </row>
    <row r="163" spans="1:5" ht="15.75">
      <c r="A163" s="1"/>
      <c r="B163" s="14"/>
      <c r="C163" s="14"/>
      <c r="E163" s="5"/>
    </row>
    <row r="164" spans="1:5" ht="15.75">
      <c r="A164" s="1"/>
      <c r="B164" s="14"/>
      <c r="C164" s="14"/>
      <c r="E164" s="5"/>
    </row>
    <row r="165" spans="1:5" ht="15.75">
      <c r="A165" s="1"/>
      <c r="B165" s="14"/>
      <c r="C165" s="14"/>
      <c r="E165" s="5"/>
    </row>
    <row r="166" spans="1:5" ht="15.75">
      <c r="A166" s="1"/>
      <c r="B166" s="14"/>
      <c r="C166" s="14"/>
      <c r="E166" s="5"/>
    </row>
    <row r="167" spans="1:5" ht="15.75">
      <c r="A167" s="1"/>
      <c r="B167" s="14"/>
      <c r="C167" s="14"/>
      <c r="E167" s="5"/>
    </row>
    <row r="168" spans="1:5" ht="15.75">
      <c r="A168" s="1"/>
      <c r="B168" s="14"/>
      <c r="C168" s="14"/>
      <c r="E168" s="5"/>
    </row>
    <row r="169" spans="1:5" ht="15.75">
      <c r="A169" s="1"/>
      <c r="B169" s="14"/>
      <c r="C169" s="14"/>
      <c r="E169" s="5"/>
    </row>
    <row r="170" spans="1:5" ht="15.75">
      <c r="A170" s="1"/>
      <c r="B170" s="14"/>
      <c r="C170" s="14"/>
      <c r="E170" s="5"/>
    </row>
    <row r="171" spans="1:5" ht="15.75">
      <c r="A171" s="1"/>
      <c r="B171" s="14"/>
      <c r="C171" s="14"/>
      <c r="E171" s="5"/>
    </row>
    <row r="172" spans="1:5" ht="15.75">
      <c r="A172" s="1"/>
      <c r="B172" s="14"/>
      <c r="C172" s="14"/>
      <c r="E172" s="5"/>
    </row>
    <row r="173" spans="1:5" ht="15.75">
      <c r="A173" s="1"/>
      <c r="B173" s="14"/>
      <c r="C173" s="14"/>
      <c r="E173" s="5"/>
    </row>
    <row r="174" spans="1:5" ht="15.75">
      <c r="A174" s="1"/>
      <c r="B174" s="14"/>
      <c r="C174" s="14"/>
      <c r="E174" s="5"/>
    </row>
    <row r="175" spans="1:5" ht="15.75">
      <c r="A175" s="1"/>
      <c r="B175" s="14"/>
      <c r="C175" s="14"/>
      <c r="E175" s="5"/>
    </row>
    <row r="176" spans="1:5" ht="15.75">
      <c r="A176" s="1"/>
      <c r="B176" s="14"/>
      <c r="C176" s="14"/>
      <c r="E176" s="5"/>
    </row>
    <row r="177" spans="1:5" ht="15.75">
      <c r="A177" s="1"/>
      <c r="B177" s="14"/>
      <c r="C177" s="14"/>
      <c r="E177" s="5"/>
    </row>
    <row r="178" spans="1:5" ht="15.75">
      <c r="A178" s="1"/>
      <c r="B178" s="14"/>
      <c r="C178" s="14"/>
      <c r="E178" s="5"/>
    </row>
    <row r="179" spans="1:5" ht="15.75">
      <c r="A179" s="1"/>
      <c r="B179" s="14"/>
      <c r="C179" s="14"/>
      <c r="E179" s="5"/>
    </row>
    <row r="180" spans="1:5" ht="15.75">
      <c r="A180" s="1"/>
      <c r="B180" s="14"/>
      <c r="C180" s="14"/>
      <c r="E180" s="5"/>
    </row>
    <row r="181" spans="1:5" ht="15.75">
      <c r="A181" s="1"/>
      <c r="B181" s="14"/>
      <c r="C181" s="14"/>
      <c r="E181" s="5"/>
    </row>
    <row r="182" spans="1:5" ht="15.75">
      <c r="A182" s="1"/>
      <c r="B182" s="14"/>
      <c r="C182" s="14"/>
      <c r="E182" s="5"/>
    </row>
    <row r="183" spans="1:5" ht="15.75">
      <c r="A183" s="1"/>
      <c r="B183" s="14"/>
      <c r="C183" s="14"/>
      <c r="E183" s="5"/>
    </row>
    <row r="184" spans="1:5" ht="15.75">
      <c r="A184" s="1"/>
      <c r="B184" s="14"/>
      <c r="C184" s="14"/>
      <c r="E184" s="5"/>
    </row>
    <row r="185" spans="1:5" ht="15.75">
      <c r="A185" s="1"/>
      <c r="B185" s="14"/>
      <c r="C185" s="14"/>
      <c r="E185" s="5"/>
    </row>
    <row r="186" spans="1:5" ht="15.75">
      <c r="A186" s="1"/>
      <c r="B186" s="14"/>
      <c r="C186" s="14"/>
      <c r="E186" s="5"/>
    </row>
    <row r="187" spans="1:5" ht="15.75">
      <c r="A187" s="1"/>
      <c r="B187" s="14"/>
      <c r="C187" s="14"/>
      <c r="E187" s="5"/>
    </row>
    <row r="188" spans="1:5" ht="15.75">
      <c r="A188" s="1"/>
      <c r="B188" s="14"/>
      <c r="C188" s="14"/>
      <c r="E188" s="5"/>
    </row>
    <row r="189" spans="1:5" ht="15.75">
      <c r="A189" s="1"/>
      <c r="B189" s="14"/>
      <c r="C189" s="14"/>
      <c r="E189" s="5"/>
    </row>
    <row r="190" spans="1:5" ht="15.75">
      <c r="A190" s="1"/>
      <c r="B190" s="14"/>
      <c r="C190" s="14"/>
      <c r="E190" s="5"/>
    </row>
    <row r="191" spans="1:5" ht="15.75">
      <c r="A191" s="1"/>
      <c r="B191" s="14"/>
      <c r="C191" s="14"/>
      <c r="E191" s="5"/>
    </row>
    <row r="192" spans="1:5" ht="15.75">
      <c r="A192" s="1"/>
      <c r="B192" s="14"/>
      <c r="C192" s="14"/>
      <c r="E192" s="5"/>
    </row>
    <row r="193" spans="1:5" ht="15.75">
      <c r="A193" s="1"/>
      <c r="B193" s="14"/>
      <c r="C193" s="14"/>
      <c r="E193" s="5"/>
    </row>
    <row r="194" spans="1:5" ht="15.75">
      <c r="A194" s="1"/>
      <c r="B194" s="14"/>
      <c r="C194" s="14"/>
      <c r="E194" s="5"/>
    </row>
    <row r="195" spans="1:5" ht="15.75">
      <c r="A195" s="1"/>
      <c r="B195" s="14"/>
      <c r="C195" s="14"/>
      <c r="E195" s="5"/>
    </row>
    <row r="196" spans="1:5" ht="15.75">
      <c r="A196" s="1"/>
      <c r="B196" s="14"/>
      <c r="C196" s="14"/>
      <c r="E196" s="5"/>
    </row>
    <row r="197" spans="1:5" ht="15.75">
      <c r="A197" s="1"/>
      <c r="B197" s="14"/>
      <c r="C197" s="14"/>
      <c r="E197" s="5"/>
    </row>
    <row r="198" spans="1:5" ht="15.75">
      <c r="A198" s="1"/>
      <c r="B198" s="14"/>
      <c r="C198" s="14"/>
      <c r="E198" s="5"/>
    </row>
    <row r="199" spans="1:5" ht="15.75">
      <c r="A199" s="1"/>
      <c r="B199" s="14"/>
      <c r="C199" s="14"/>
      <c r="E199" s="5"/>
    </row>
    <row r="200" spans="1:5" ht="15.75">
      <c r="A200" s="1"/>
      <c r="B200" s="14"/>
      <c r="C200" s="14"/>
      <c r="E200" s="5"/>
    </row>
    <row r="201" spans="1:5" ht="15.75">
      <c r="A201" s="1"/>
      <c r="B201" s="14"/>
      <c r="C201" s="14"/>
      <c r="E201" s="5"/>
    </row>
    <row r="202" spans="1:5" ht="15.75">
      <c r="A202" s="1"/>
      <c r="B202" s="14"/>
      <c r="C202" s="14"/>
      <c r="E202" s="5"/>
    </row>
    <row r="203" spans="1:5" ht="15.75">
      <c r="A203" s="1"/>
      <c r="B203" s="14"/>
      <c r="C203" s="14"/>
      <c r="E203" s="5"/>
    </row>
    <row r="204" spans="1:5" ht="15.75">
      <c r="A204" s="1"/>
      <c r="B204" s="14"/>
      <c r="C204" s="14"/>
      <c r="E204" s="5"/>
    </row>
    <row r="205" spans="1:5" ht="15.75">
      <c r="A205" s="1"/>
      <c r="B205" s="14"/>
      <c r="C205" s="14"/>
      <c r="E205" s="5"/>
    </row>
    <row r="206" spans="1:5" ht="15.75">
      <c r="A206" s="1"/>
      <c r="B206" s="14"/>
      <c r="C206" s="14"/>
      <c r="E206" s="5"/>
    </row>
    <row r="207" spans="1:5" ht="15.75">
      <c r="A207" s="1"/>
      <c r="B207" s="14"/>
      <c r="C207" s="14"/>
      <c r="E207" s="5"/>
    </row>
    <row r="208" spans="1:5" ht="15.75">
      <c r="A208" s="1"/>
      <c r="B208" s="14"/>
      <c r="C208" s="14"/>
      <c r="E208" s="5"/>
    </row>
    <row r="209" spans="1:5" ht="15.75">
      <c r="A209" s="1"/>
      <c r="B209" s="14"/>
      <c r="C209" s="14"/>
      <c r="E209" s="5"/>
    </row>
    <row r="210" spans="1:5" ht="15.75">
      <c r="A210" s="1"/>
      <c r="B210" s="14"/>
      <c r="C210" s="14"/>
      <c r="E210" s="5"/>
    </row>
    <row r="211" spans="1:5" ht="15.75">
      <c r="A211" s="1"/>
      <c r="B211" s="14"/>
      <c r="C211" s="14"/>
      <c r="E211" s="5"/>
    </row>
    <row r="212" spans="1:5" ht="15.75">
      <c r="A212" s="1"/>
      <c r="B212" s="14"/>
      <c r="C212" s="14"/>
      <c r="E212" s="5"/>
    </row>
    <row r="213" spans="1:5" ht="15.75">
      <c r="A213" s="1"/>
      <c r="B213" s="14"/>
      <c r="C213" s="14"/>
      <c r="E213" s="5"/>
    </row>
    <row r="214" spans="1:5" ht="15.75">
      <c r="A214" s="1"/>
      <c r="B214" s="14"/>
      <c r="C214" s="14"/>
      <c r="E214" s="5"/>
    </row>
    <row r="215" spans="1:5" ht="15.75">
      <c r="A215" s="1"/>
      <c r="B215" s="14"/>
      <c r="C215" s="14"/>
      <c r="E215" s="5"/>
    </row>
    <row r="216" spans="1:5" ht="15.75">
      <c r="A216" s="1"/>
      <c r="B216" s="14"/>
      <c r="C216" s="14"/>
      <c r="E216" s="5"/>
    </row>
    <row r="217" spans="1:5" ht="15.75">
      <c r="A217" s="1"/>
      <c r="B217" s="14"/>
      <c r="C217" s="14"/>
      <c r="E217" s="5"/>
    </row>
    <row r="218" spans="1:5" ht="15.75">
      <c r="A218" s="1"/>
      <c r="B218" s="14"/>
      <c r="C218" s="14"/>
      <c r="E218" s="5"/>
    </row>
    <row r="219" spans="1:5" ht="15.75">
      <c r="A219" s="1"/>
      <c r="B219" s="14"/>
      <c r="C219" s="14"/>
      <c r="E219" s="5"/>
    </row>
    <row r="220" spans="1:5" ht="15.75">
      <c r="A220" s="1"/>
      <c r="B220" s="14"/>
      <c r="C220" s="14"/>
      <c r="E220" s="5"/>
    </row>
    <row r="221" spans="1:5" ht="15.75">
      <c r="A221" s="1"/>
      <c r="B221" s="14"/>
      <c r="C221" s="14"/>
      <c r="E221" s="5"/>
    </row>
    <row r="222" spans="1:5" ht="15.75">
      <c r="A222" s="1"/>
      <c r="B222" s="14"/>
      <c r="C222" s="14"/>
      <c r="E222" s="5"/>
    </row>
    <row r="223" spans="1:5" ht="15.75">
      <c r="A223" s="1"/>
      <c r="B223" s="14"/>
      <c r="C223" s="14"/>
      <c r="E223" s="5"/>
    </row>
    <row r="224" spans="1:5" ht="15.75">
      <c r="A224" s="1"/>
      <c r="B224" s="14"/>
      <c r="C224" s="14"/>
      <c r="E224" s="5"/>
    </row>
    <row r="225" spans="1:5" ht="15.75">
      <c r="A225" s="1"/>
      <c r="B225" s="14"/>
      <c r="C225" s="14"/>
      <c r="E225" s="5"/>
    </row>
    <row r="226" spans="1:5" ht="15.75">
      <c r="A226" s="1"/>
      <c r="B226" s="14"/>
      <c r="C226" s="14"/>
      <c r="E226" s="5"/>
    </row>
    <row r="227" spans="1:5" ht="15.75">
      <c r="A227" s="1"/>
      <c r="B227" s="14"/>
      <c r="C227" s="14"/>
      <c r="E227" s="5"/>
    </row>
    <row r="228" spans="1:5" ht="15.75">
      <c r="A228" s="1"/>
      <c r="B228" s="14"/>
      <c r="C228" s="14"/>
      <c r="E228" s="5"/>
    </row>
    <row r="229" spans="1:5" ht="15.75">
      <c r="A229" s="1"/>
      <c r="B229" s="14"/>
      <c r="C229" s="14"/>
      <c r="E229" s="5"/>
    </row>
    <row r="230" spans="1:5" ht="15.75">
      <c r="A230" s="1"/>
      <c r="B230" s="14"/>
      <c r="C230" s="14"/>
      <c r="E230" s="5"/>
    </row>
    <row r="231" spans="1:5" ht="15.75">
      <c r="A231" s="1"/>
      <c r="B231" s="14"/>
      <c r="C231" s="14"/>
      <c r="E231" s="5"/>
    </row>
    <row r="232" spans="1:5" ht="15.75">
      <c r="A232" s="1"/>
      <c r="B232" s="14"/>
      <c r="C232" s="14"/>
      <c r="E232" s="5"/>
    </row>
    <row r="233" spans="1:5" ht="15.75">
      <c r="A233" s="1"/>
      <c r="B233" s="14"/>
      <c r="C233" s="14"/>
      <c r="E233" s="5"/>
    </row>
    <row r="234" spans="1:5" ht="15.75">
      <c r="A234" s="1"/>
      <c r="B234" s="14"/>
      <c r="C234" s="14"/>
      <c r="E234" s="5"/>
    </row>
    <row r="235" spans="1:5" ht="15.75">
      <c r="A235" s="1"/>
      <c r="B235" s="14"/>
      <c r="C235" s="14"/>
      <c r="E235" s="5"/>
    </row>
    <row r="236" spans="1:5" ht="15.75">
      <c r="A236" s="1"/>
      <c r="B236" s="14"/>
      <c r="C236" s="14"/>
      <c r="E236" s="5"/>
    </row>
    <row r="237" spans="1:5" ht="15.75">
      <c r="A237" s="1"/>
      <c r="B237" s="14"/>
      <c r="C237" s="14"/>
      <c r="E237" s="5"/>
    </row>
    <row r="238" spans="1:5" ht="15.75">
      <c r="A238" s="1"/>
      <c r="B238" s="14"/>
      <c r="C238" s="14"/>
      <c r="E238" s="5"/>
    </row>
    <row r="239" spans="1:5" ht="15.75">
      <c r="A239" s="1"/>
      <c r="B239" s="14"/>
      <c r="C239" s="14"/>
      <c r="E239" s="5"/>
    </row>
    <row r="240" spans="1:5" ht="15.75">
      <c r="A240" s="1"/>
      <c r="B240" s="14"/>
      <c r="C240" s="14"/>
      <c r="E240" s="5"/>
    </row>
    <row r="241" spans="1:5" ht="15.75">
      <c r="A241" s="1"/>
      <c r="B241" s="14"/>
      <c r="C241" s="14"/>
      <c r="E241" s="5"/>
    </row>
    <row r="242" spans="1:5" ht="15.75">
      <c r="A242" s="1"/>
      <c r="B242" s="14"/>
      <c r="C242" s="14"/>
      <c r="E242" s="5"/>
    </row>
    <row r="243" spans="1:5" ht="15.75">
      <c r="A243" s="1"/>
      <c r="B243" s="14"/>
      <c r="C243" s="14"/>
      <c r="E243" s="5"/>
    </row>
    <row r="244" spans="1:5" ht="15.75">
      <c r="A244" s="1"/>
      <c r="B244" s="14"/>
      <c r="C244" s="14"/>
      <c r="E244" s="5"/>
    </row>
    <row r="245" spans="1:5" ht="15.75">
      <c r="A245" s="1"/>
      <c r="B245" s="14"/>
      <c r="C245" s="14"/>
      <c r="E245" s="5"/>
    </row>
    <row r="246" spans="1:5" ht="15.75">
      <c r="A246" s="1"/>
      <c r="B246" s="14"/>
      <c r="C246" s="14"/>
      <c r="E246" s="5"/>
    </row>
    <row r="247" spans="1:5" ht="15.75">
      <c r="A247" s="1"/>
      <c r="B247" s="14"/>
      <c r="C247" s="14"/>
      <c r="E247" s="5"/>
    </row>
    <row r="248" spans="1:5" ht="15.75">
      <c r="A248" s="1"/>
      <c r="B248" s="14"/>
      <c r="C248" s="14"/>
      <c r="E248" s="5"/>
    </row>
    <row r="249" spans="1:5" ht="15.75">
      <c r="A249" s="1"/>
      <c r="B249" s="14"/>
      <c r="C249" s="14"/>
      <c r="E249" s="5"/>
    </row>
    <row r="250" spans="1:5" ht="15.75">
      <c r="A250" s="1"/>
      <c r="B250" s="14"/>
      <c r="C250" s="14"/>
      <c r="E250" s="5"/>
    </row>
    <row r="251" spans="1:5" ht="15.75">
      <c r="A251" s="1"/>
      <c r="B251" s="14"/>
      <c r="C251" s="14"/>
      <c r="E251" s="5"/>
    </row>
    <row r="252" spans="1:5" ht="15.75">
      <c r="A252" s="1"/>
      <c r="B252" s="14"/>
      <c r="C252" s="14"/>
      <c r="E252" s="5"/>
    </row>
    <row r="253" spans="1:5" ht="15.75">
      <c r="A253" s="1"/>
      <c r="B253" s="14"/>
      <c r="C253" s="14"/>
      <c r="E253" s="5"/>
    </row>
    <row r="254" spans="1:5" ht="15.75">
      <c r="A254" s="1"/>
      <c r="B254" s="14"/>
      <c r="C254" s="14"/>
      <c r="E254" s="5"/>
    </row>
    <row r="255" spans="1:5" ht="15.75">
      <c r="A255" s="1"/>
      <c r="B255" s="14"/>
      <c r="C255" s="14"/>
      <c r="E255" s="5"/>
    </row>
    <row r="256" spans="1:5" ht="15.75">
      <c r="A256" s="1"/>
      <c r="B256" s="14"/>
      <c r="C256" s="14"/>
      <c r="E256" s="5"/>
    </row>
    <row r="257" spans="1:5" ht="15.75">
      <c r="A257" s="1"/>
      <c r="B257" s="14"/>
      <c r="C257" s="14"/>
      <c r="E257" s="5"/>
    </row>
    <row r="258" spans="1:5" ht="15.75">
      <c r="A258" s="1"/>
      <c r="B258" s="14"/>
      <c r="C258" s="14"/>
      <c r="E258" s="5"/>
    </row>
    <row r="259" spans="1:5" ht="15.75">
      <c r="A259" s="1"/>
      <c r="B259" s="14"/>
      <c r="C259" s="14"/>
      <c r="E259" s="5"/>
    </row>
    <row r="260" spans="1:5" ht="15.75">
      <c r="A260" s="1"/>
      <c r="B260" s="14"/>
      <c r="C260" s="14"/>
      <c r="E260" s="5"/>
    </row>
    <row r="261" spans="1:5" ht="15.75">
      <c r="A261" s="1"/>
      <c r="B261" s="14"/>
      <c r="C261" s="14"/>
      <c r="E261" s="5"/>
    </row>
    <row r="262" spans="1:5" ht="15.75">
      <c r="A262" s="1"/>
      <c r="B262" s="14"/>
      <c r="C262" s="14"/>
      <c r="E262" s="5"/>
    </row>
    <row r="263" spans="1:5" ht="15.75">
      <c r="A263" s="1"/>
      <c r="B263" s="14"/>
      <c r="C263" s="14"/>
      <c r="E263" s="5"/>
    </row>
    <row r="264" spans="1:5" ht="15.75">
      <c r="A264" s="1"/>
      <c r="B264" s="14"/>
      <c r="C264" s="14"/>
      <c r="E264" s="5"/>
    </row>
    <row r="265" spans="1:5" ht="15.75">
      <c r="A265" s="1"/>
      <c r="B265" s="14"/>
      <c r="C265" s="14"/>
      <c r="E265" s="5"/>
    </row>
    <row r="266" spans="1:5" ht="15.75">
      <c r="A266" s="1"/>
      <c r="B266" s="14"/>
      <c r="C266" s="14"/>
      <c r="E266" s="5"/>
    </row>
    <row r="267" spans="1:5" ht="15.75">
      <c r="A267" s="1"/>
      <c r="B267" s="14"/>
      <c r="C267" s="14"/>
      <c r="E267" s="5"/>
    </row>
    <row r="268" spans="1:5" ht="15.75">
      <c r="A268" s="1"/>
      <c r="B268" s="14"/>
      <c r="C268" s="14"/>
      <c r="E268" s="5"/>
    </row>
    <row r="269" spans="1:5" ht="15.75">
      <c r="A269" s="1"/>
      <c r="B269" s="14"/>
      <c r="C269" s="14"/>
      <c r="E269" s="5"/>
    </row>
    <row r="270" spans="1:5" ht="15.75">
      <c r="A270" s="1"/>
      <c r="B270" s="14"/>
      <c r="C270" s="14"/>
      <c r="E270" s="5"/>
    </row>
    <row r="271" spans="1:5" ht="15.75">
      <c r="A271" s="1"/>
      <c r="B271" s="14"/>
      <c r="C271" s="14"/>
      <c r="E271" s="5"/>
    </row>
    <row r="272" spans="1:5" ht="15.75">
      <c r="A272" s="1"/>
      <c r="B272" s="14"/>
      <c r="C272" s="14"/>
      <c r="E272" s="5"/>
    </row>
    <row r="273" spans="1:5" ht="15.75">
      <c r="A273" s="1"/>
      <c r="B273" s="14"/>
      <c r="C273" s="14"/>
      <c r="E273" s="5"/>
    </row>
    <row r="274" spans="1:5" ht="15.75">
      <c r="A274" s="1"/>
      <c r="B274" s="14"/>
      <c r="C274" s="14"/>
      <c r="E274" s="5"/>
    </row>
    <row r="275" spans="1:5" ht="15.75">
      <c r="A275" s="1"/>
      <c r="B275" s="14"/>
      <c r="C275" s="14"/>
      <c r="E275" s="5"/>
    </row>
    <row r="276" spans="1:5" ht="15.75">
      <c r="A276" s="1"/>
      <c r="B276" s="14"/>
      <c r="C276" s="14"/>
      <c r="E276" s="5"/>
    </row>
    <row r="277" spans="1:5" ht="15.75">
      <c r="A277" s="1"/>
      <c r="B277" s="14"/>
      <c r="C277" s="14"/>
      <c r="E277" s="5"/>
    </row>
    <row r="278" spans="1:5" ht="15.75">
      <c r="A278" s="1"/>
      <c r="B278" s="14"/>
      <c r="C278" s="14"/>
      <c r="E278" s="5"/>
    </row>
    <row r="279" spans="1:5" ht="15.75">
      <c r="A279" s="1"/>
      <c r="B279" s="14"/>
      <c r="C279" s="14"/>
      <c r="E279" s="5"/>
    </row>
    <row r="280" spans="1:5" ht="15.75">
      <c r="A280" s="1"/>
      <c r="B280" s="14"/>
      <c r="C280" s="14"/>
      <c r="E280" s="5"/>
    </row>
    <row r="281" spans="1:5" ht="15.75">
      <c r="A281" s="1"/>
      <c r="B281" s="14"/>
      <c r="C281" s="14"/>
      <c r="E281" s="5"/>
    </row>
    <row r="282" spans="1:5" ht="15.75">
      <c r="A282" s="1"/>
      <c r="B282" s="14"/>
      <c r="C282" s="14"/>
      <c r="E282" s="5"/>
    </row>
    <row r="283" spans="1:5" ht="15.75">
      <c r="A283" s="1"/>
      <c r="B283" s="14"/>
      <c r="C283" s="14"/>
      <c r="E283" s="5"/>
    </row>
    <row r="284" spans="1:5" ht="15.75">
      <c r="A284" s="1"/>
      <c r="B284" s="14"/>
      <c r="C284" s="14"/>
      <c r="E284" s="5"/>
    </row>
    <row r="285" spans="1:5" ht="15.75">
      <c r="A285" s="1"/>
      <c r="B285" s="14"/>
      <c r="C285" s="14"/>
      <c r="E285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